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VÝSLEDKOVÁ LISTINA" sheetId="1" r:id="rId1"/>
  </sheets>
  <externalReferences>
    <externalReference r:id="rId2"/>
  </externalReferences>
  <definedNames>
    <definedName name="_xlnm._FilterDatabase" localSheetId="0" hidden="1">'VÝSLEDKOVÁ LISTINA'!#REF!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1" i="1"/>
  <c r="F45" i="1"/>
  <c r="F44" i="1"/>
  <c r="F41" i="1"/>
  <c r="F38" i="1"/>
  <c r="F35" i="1"/>
  <c r="F34" i="1"/>
  <c r="F33" i="1"/>
  <c r="F31" i="1"/>
  <c r="I64" i="1" l="1"/>
  <c r="E64" i="1"/>
  <c r="N64" i="1" s="1"/>
  <c r="D64" i="1"/>
  <c r="C64" i="1"/>
  <c r="E63" i="1"/>
  <c r="L63" i="1" s="1"/>
  <c r="D63" i="1"/>
  <c r="C63" i="1"/>
  <c r="J62" i="1"/>
  <c r="E62" i="1"/>
  <c r="L62" i="1" s="1"/>
  <c r="D62" i="1"/>
  <c r="C62" i="1"/>
  <c r="E61" i="1"/>
  <c r="L61" i="1" s="1"/>
  <c r="D61" i="1"/>
  <c r="C61" i="1"/>
  <c r="N60" i="1"/>
  <c r="M60" i="1"/>
  <c r="I60" i="1"/>
  <c r="E60" i="1"/>
  <c r="L60" i="1" s="1"/>
  <c r="D60" i="1"/>
  <c r="C60" i="1"/>
  <c r="E59" i="1"/>
  <c r="L59" i="1" s="1"/>
  <c r="D59" i="1"/>
  <c r="C59" i="1"/>
  <c r="E58" i="1"/>
  <c r="L58" i="1" s="1"/>
  <c r="D58" i="1"/>
  <c r="C58" i="1"/>
  <c r="E57" i="1"/>
  <c r="L57" i="1" s="1"/>
  <c r="D57" i="1"/>
  <c r="C57" i="1"/>
  <c r="N56" i="1"/>
  <c r="I56" i="1"/>
  <c r="E56" i="1"/>
  <c r="L56" i="1" s="1"/>
  <c r="D56" i="1"/>
  <c r="C56" i="1"/>
  <c r="E55" i="1"/>
  <c r="L55" i="1" s="1"/>
  <c r="D55" i="1"/>
  <c r="C55" i="1"/>
  <c r="M54" i="1"/>
  <c r="J54" i="1"/>
  <c r="I54" i="1"/>
  <c r="E54" i="1"/>
  <c r="N54" i="1" s="1"/>
  <c r="D54" i="1"/>
  <c r="C54" i="1"/>
  <c r="E53" i="1"/>
  <c r="D53" i="1"/>
  <c r="C53" i="1"/>
  <c r="N52" i="1"/>
  <c r="M52" i="1"/>
  <c r="L52" i="1"/>
  <c r="K52" i="1"/>
  <c r="J52" i="1"/>
  <c r="F52" i="1"/>
  <c r="L51" i="1"/>
  <c r="I51" i="1"/>
  <c r="I52" i="1" s="1"/>
  <c r="F51" i="1"/>
  <c r="E51" i="1"/>
  <c r="K51" i="1" s="1"/>
  <c r="D51" i="1"/>
  <c r="C51" i="1"/>
  <c r="N49" i="1"/>
  <c r="M49" i="1"/>
  <c r="L49" i="1"/>
  <c r="K49" i="1"/>
  <c r="J49" i="1"/>
  <c r="I49" i="1"/>
  <c r="E45" i="1"/>
  <c r="K45" i="1" s="1"/>
  <c r="D45" i="1"/>
  <c r="C45" i="1"/>
  <c r="E44" i="1"/>
  <c r="K44" i="1" s="1"/>
  <c r="D44" i="1"/>
  <c r="C44" i="1"/>
  <c r="I43" i="1"/>
  <c r="E43" i="1"/>
  <c r="K43" i="1" s="1"/>
  <c r="D43" i="1"/>
  <c r="C43" i="1"/>
  <c r="N42" i="1"/>
  <c r="J42" i="1"/>
  <c r="E42" i="1"/>
  <c r="K42" i="1" s="1"/>
  <c r="D42" i="1"/>
  <c r="C42" i="1"/>
  <c r="M41" i="1"/>
  <c r="L41" i="1"/>
  <c r="K41" i="1"/>
  <c r="J41" i="1"/>
  <c r="I41" i="1"/>
  <c r="E40" i="1"/>
  <c r="L40" i="1" s="1"/>
  <c r="D40" i="1"/>
  <c r="C40" i="1"/>
  <c r="J39" i="1"/>
  <c r="E39" i="1"/>
  <c r="L39" i="1" s="1"/>
  <c r="D39" i="1"/>
  <c r="C39" i="1"/>
  <c r="E38" i="1"/>
  <c r="L38" i="1" s="1"/>
  <c r="D38" i="1"/>
  <c r="C38" i="1"/>
  <c r="N37" i="1"/>
  <c r="L37" i="1"/>
  <c r="K37" i="1"/>
  <c r="J37" i="1"/>
  <c r="I37" i="1"/>
  <c r="F37" i="1"/>
  <c r="N36" i="1"/>
  <c r="L36" i="1"/>
  <c r="I36" i="1"/>
  <c r="F36" i="1"/>
  <c r="E36" i="1"/>
  <c r="K36" i="1" s="1"/>
  <c r="D36" i="1"/>
  <c r="C36" i="1"/>
  <c r="J35" i="1"/>
  <c r="E35" i="1"/>
  <c r="K35" i="1" s="1"/>
  <c r="D35" i="1"/>
  <c r="C35" i="1"/>
  <c r="M34" i="1"/>
  <c r="J34" i="1"/>
  <c r="E34" i="1"/>
  <c r="K34" i="1" s="1"/>
  <c r="D34" i="1"/>
  <c r="C34" i="1"/>
  <c r="J33" i="1"/>
  <c r="E33" i="1"/>
  <c r="K33" i="1" s="1"/>
  <c r="D33" i="1"/>
  <c r="C33" i="1"/>
  <c r="N32" i="1"/>
  <c r="J32" i="1"/>
  <c r="F32" i="1"/>
  <c r="E32" i="1"/>
  <c r="K32" i="1" s="1"/>
  <c r="D32" i="1"/>
  <c r="C32" i="1"/>
  <c r="J31" i="1"/>
  <c r="E31" i="1"/>
  <c r="K31" i="1" s="1"/>
  <c r="D31" i="1"/>
  <c r="C31" i="1"/>
  <c r="N30" i="1"/>
  <c r="J30" i="1"/>
  <c r="F30" i="1"/>
  <c r="E30" i="1"/>
  <c r="K30" i="1" s="1"/>
  <c r="D30" i="1"/>
  <c r="C30" i="1"/>
  <c r="E29" i="1"/>
  <c r="N29" i="1" s="1"/>
  <c r="D29" i="1"/>
  <c r="C29" i="1"/>
  <c r="N28" i="1"/>
  <c r="M28" i="1"/>
  <c r="L28" i="1"/>
  <c r="K28" i="1"/>
  <c r="J28" i="1"/>
  <c r="F28" i="1"/>
  <c r="E27" i="1"/>
  <c r="K27" i="1" s="1"/>
  <c r="D27" i="1"/>
  <c r="C27" i="1"/>
  <c r="M26" i="1"/>
  <c r="J26" i="1"/>
  <c r="I26" i="1"/>
  <c r="E26" i="1"/>
  <c r="L26" i="1" s="1"/>
  <c r="D26" i="1"/>
  <c r="C26" i="1"/>
  <c r="E25" i="1"/>
  <c r="D25" i="1"/>
  <c r="C25" i="1"/>
  <c r="M24" i="1"/>
  <c r="E24" i="1"/>
  <c r="L24" i="1" s="1"/>
  <c r="D24" i="1"/>
  <c r="C24" i="1"/>
  <c r="N23" i="1"/>
  <c r="M23" i="1"/>
  <c r="L23" i="1"/>
  <c r="K23" i="1"/>
  <c r="J23" i="1"/>
  <c r="F23" i="1"/>
  <c r="E22" i="1"/>
  <c r="J22" i="1" s="1"/>
  <c r="D22" i="1"/>
  <c r="C22" i="1"/>
  <c r="E21" i="1"/>
  <c r="K21" i="1" s="1"/>
  <c r="D21" i="1"/>
  <c r="C21" i="1"/>
  <c r="E20" i="1"/>
  <c r="N20" i="1" s="1"/>
  <c r="D20" i="1"/>
  <c r="C20" i="1"/>
  <c r="E19" i="1"/>
  <c r="J19" i="1" s="1"/>
  <c r="D19" i="1"/>
  <c r="C19" i="1"/>
  <c r="E18" i="1"/>
  <c r="J18" i="1" s="1"/>
  <c r="D18" i="1"/>
  <c r="C18" i="1"/>
  <c r="N17" i="1"/>
  <c r="L17" i="1"/>
  <c r="K17" i="1"/>
  <c r="J17" i="1"/>
  <c r="I17" i="1"/>
  <c r="F17" i="1"/>
  <c r="E16" i="1"/>
  <c r="D16" i="1"/>
  <c r="C16" i="1"/>
  <c r="N15" i="1"/>
  <c r="I15" i="1"/>
  <c r="E15" i="1"/>
  <c r="L15" i="1" s="1"/>
  <c r="D15" i="1"/>
  <c r="C15" i="1"/>
  <c r="F14" i="1"/>
  <c r="E14" i="1"/>
  <c r="L14" i="1" s="1"/>
  <c r="D14" i="1"/>
  <c r="C14" i="1"/>
  <c r="J13" i="1"/>
  <c r="E13" i="1"/>
  <c r="L13" i="1" s="1"/>
  <c r="D13" i="1"/>
  <c r="C13" i="1"/>
  <c r="E12" i="1"/>
  <c r="L12" i="1" s="1"/>
  <c r="D12" i="1"/>
  <c r="C12" i="1"/>
  <c r="L21" i="1" l="1"/>
  <c r="F12" i="1"/>
  <c r="M13" i="1"/>
  <c r="N18" i="1"/>
  <c r="F19" i="1"/>
  <c r="M19" i="1"/>
  <c r="F21" i="1"/>
  <c r="N21" i="1"/>
  <c r="N24" i="1"/>
  <c r="J29" i="1"/>
  <c r="L30" i="1"/>
  <c r="L32" i="1"/>
  <c r="L34" i="1"/>
  <c r="M36" i="1"/>
  <c r="N39" i="1"/>
  <c r="L43" i="1"/>
  <c r="J44" i="1"/>
  <c r="M51" i="1"/>
  <c r="J56" i="1"/>
  <c r="I58" i="1"/>
  <c r="N62" i="1"/>
  <c r="J64" i="1"/>
  <c r="L19" i="1"/>
  <c r="M45" i="1"/>
  <c r="K12" i="1"/>
  <c r="I45" i="1"/>
  <c r="L53" i="1"/>
  <c r="J58" i="1"/>
  <c r="M64" i="1"/>
  <c r="N13" i="1"/>
  <c r="I19" i="1"/>
  <c r="N19" i="1"/>
  <c r="I21" i="1"/>
  <c r="I13" i="1"/>
  <c r="M15" i="1"/>
  <c r="J21" i="1"/>
  <c r="I24" i="1"/>
  <c r="N26" i="1"/>
  <c r="I30" i="1"/>
  <c r="I32" i="1"/>
  <c r="I34" i="1"/>
  <c r="I39" i="1"/>
  <c r="F43" i="1"/>
  <c r="L45" i="1"/>
  <c r="N58" i="1"/>
  <c r="I62" i="1"/>
  <c r="N16" i="1"/>
  <c r="J16" i="1"/>
  <c r="M16" i="1"/>
  <c r="I16" i="1"/>
  <c r="F16" i="1"/>
  <c r="N12" i="1"/>
  <c r="J12" i="1"/>
  <c r="M12" i="1"/>
  <c r="I12" i="1"/>
  <c r="K20" i="1"/>
  <c r="N14" i="1"/>
  <c r="J14" i="1"/>
  <c r="M14" i="1"/>
  <c r="I14" i="1"/>
  <c r="L16" i="1"/>
  <c r="I22" i="1"/>
  <c r="K22" i="1"/>
  <c r="L22" i="1"/>
  <c r="F22" i="1"/>
  <c r="N27" i="1"/>
  <c r="J27" i="1"/>
  <c r="F27" i="1"/>
  <c r="I27" i="1"/>
  <c r="L27" i="1"/>
  <c r="L54" i="1"/>
  <c r="N25" i="1"/>
  <c r="J25" i="1"/>
  <c r="M25" i="1"/>
  <c r="I25" i="1"/>
  <c r="F25" i="1"/>
  <c r="I20" i="1"/>
  <c r="L20" i="1"/>
  <c r="F20" i="1"/>
  <c r="M18" i="1"/>
  <c r="I18" i="1"/>
  <c r="L18" i="1"/>
  <c r="F18" i="1"/>
  <c r="J20" i="1"/>
  <c r="N22" i="1"/>
  <c r="K25" i="1"/>
  <c r="L64" i="1"/>
  <c r="K29" i="1"/>
  <c r="K13" i="1"/>
  <c r="K15" i="1"/>
  <c r="K24" i="1"/>
  <c r="F29" i="1"/>
  <c r="L29" i="1"/>
  <c r="L31" i="1"/>
  <c r="L33" i="1"/>
  <c r="L35" i="1"/>
  <c r="I38" i="1"/>
  <c r="M38" i="1"/>
  <c r="K39" i="1"/>
  <c r="I40" i="1"/>
  <c r="F42" i="1"/>
  <c r="L42" i="1"/>
  <c r="J43" i="1"/>
  <c r="N43" i="1"/>
  <c r="L44" i="1"/>
  <c r="J45" i="1"/>
  <c r="J51" i="1"/>
  <c r="N51" i="1"/>
  <c r="I53" i="1"/>
  <c r="M53" i="1"/>
  <c r="K54" i="1"/>
  <c r="I55" i="1"/>
  <c r="K56" i="1"/>
  <c r="I57" i="1"/>
  <c r="M57" i="1"/>
  <c r="K58" i="1"/>
  <c r="I59" i="1"/>
  <c r="K60" i="1"/>
  <c r="I61" i="1"/>
  <c r="M61" i="1"/>
  <c r="K62" i="1"/>
  <c r="I63" i="1"/>
  <c r="M63" i="1"/>
  <c r="K64" i="1"/>
  <c r="F13" i="1"/>
  <c r="F15" i="1"/>
  <c r="F24" i="1"/>
  <c r="F26" i="1"/>
  <c r="I29" i="1"/>
  <c r="I31" i="1"/>
  <c r="M31" i="1"/>
  <c r="I33" i="1"/>
  <c r="M33" i="1"/>
  <c r="I35" i="1"/>
  <c r="M35" i="1"/>
  <c r="J38" i="1"/>
  <c r="F39" i="1"/>
  <c r="J40" i="1"/>
  <c r="N40" i="1"/>
  <c r="I42" i="1"/>
  <c r="I44" i="1"/>
  <c r="M44" i="1"/>
  <c r="J53" i="1"/>
  <c r="N53" i="1"/>
  <c r="F54" i="1"/>
  <c r="J55" i="1"/>
  <c r="N55" i="1"/>
  <c r="N61" i="1" s="1"/>
  <c r="N63" i="1" s="1"/>
  <c r="F56" i="1"/>
  <c r="N57" i="1"/>
  <c r="F58" i="1"/>
  <c r="J59" i="1"/>
  <c r="N59" i="1"/>
  <c r="F60" i="1"/>
  <c r="J61" i="1"/>
  <c r="F62" i="1"/>
  <c r="J63" i="1"/>
  <c r="F64" i="1"/>
  <c r="K38" i="1"/>
  <c r="K40" i="1"/>
  <c r="K53" i="1"/>
  <c r="K55" i="1"/>
  <c r="K57" i="1"/>
  <c r="K59" i="1"/>
  <c r="K61" i="1"/>
  <c r="K63" i="1"/>
  <c r="F40" i="1"/>
  <c r="F53" i="1"/>
  <c r="F55" i="1"/>
  <c r="F57" i="1"/>
  <c r="F59" i="1"/>
  <c r="L25" i="1" l="1"/>
  <c r="J57" i="1"/>
  <c r="M55" i="1"/>
  <c r="N33" i="1"/>
  <c r="N31" i="1"/>
  <c r="N34" i="1" s="1"/>
  <c r="I23" i="1"/>
  <c r="I28" i="1"/>
  <c r="J60" i="1"/>
  <c r="M17" i="1"/>
  <c r="K14" i="1"/>
  <c r="K16" i="1" s="1"/>
  <c r="J15" i="1"/>
  <c r="J24" i="1" s="1"/>
  <c r="K18" i="1" l="1"/>
  <c r="K19" i="1" s="1"/>
  <c r="K26" i="1" s="1"/>
  <c r="J36" i="1"/>
  <c r="M56" i="1"/>
  <c r="N35" i="1"/>
  <c r="M20" i="1"/>
  <c r="N38" i="1" l="1"/>
  <c r="N41" i="1" s="1"/>
  <c r="M58" i="1"/>
  <c r="M59" i="1" s="1"/>
  <c r="M21" i="1"/>
  <c r="M22" i="1" s="1"/>
  <c r="M27" i="1" l="1"/>
  <c r="M29" i="1" s="1"/>
  <c r="N44" i="1"/>
  <c r="N45" i="1"/>
  <c r="M62" i="1"/>
  <c r="M30" i="1" l="1"/>
  <c r="M32" i="1" s="1"/>
  <c r="M37" i="1" s="1"/>
  <c r="M39" i="1" s="1"/>
  <c r="M40" i="1" s="1"/>
  <c r="M42" i="1" l="1"/>
  <c r="M43" i="1" s="1"/>
</calcChain>
</file>

<file path=xl/sharedStrings.xml><?xml version="1.0" encoding="utf-8"?>
<sst xmlns="http://schemas.openxmlformats.org/spreadsheetml/2006/main" count="148" uniqueCount="44">
  <si>
    <t>Běh Čedoku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</si>
  <si>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</si>
  <si>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</si>
  <si>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</si>
  <si>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</si>
  <si>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</si>
  <si>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</si>
  <si>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</si>
  <si>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</si>
  <si>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</si>
  <si>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</si>
  <si>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</si>
  <si>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</si>
  <si>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</si>
  <si>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</si>
  <si>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</si>
  <si>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</si>
  <si>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</si>
  <si>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</si>
  <si>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</si>
  <si>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</si>
  <si>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</si>
  <si>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SABZO</t>
  </si>
  <si>
    <t>M</t>
  </si>
  <si>
    <t xml:space="preserve"> </t>
  </si>
  <si>
    <t>Vávra</t>
  </si>
  <si>
    <t>Radomír</t>
  </si>
  <si>
    <t>Kerteam</t>
  </si>
  <si>
    <t>Chuman</t>
  </si>
  <si>
    <t>Jakub</t>
  </si>
  <si>
    <t>VŠCHT</t>
  </si>
  <si>
    <t>Blažek</t>
  </si>
  <si>
    <t>Mikuláš</t>
  </si>
  <si>
    <t>JUMBO-VISMA</t>
  </si>
  <si>
    <t>Ledvina</t>
  </si>
  <si>
    <t>Tomáš</t>
  </si>
  <si>
    <t>Kovanda</t>
  </si>
  <si>
    <t>Josef</t>
  </si>
  <si>
    <t>Praha 11</t>
  </si>
  <si>
    <t>ŽENY</t>
  </si>
  <si>
    <t>Ž</t>
  </si>
  <si>
    <t>Novoveská</t>
  </si>
  <si>
    <t>Martina</t>
  </si>
  <si>
    <t>BONBON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</si>
</sst>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hh:mm:ss"/>
    <numFmt numFmtId="168" formatCode="0&quot; +&quot;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67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168" fontId="4" fillId="3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orun/Downloads/B&#283;h&#268;edoku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é SABZO"/>
      <sheetName val="STARTOVKA"/>
      <sheetName val="STARTOVKA SABZO "/>
      <sheetName val="VÝSLEDKOVÁ LISTINA"/>
      <sheetName val="ČAS"/>
      <sheetName val="POŘADÍ"/>
      <sheetName val="CELKEM"/>
      <sheetName val="TOMBOLA"/>
    </sheetNames>
    <sheetDataSet>
      <sheetData sheetId="0"/>
      <sheetData sheetId="1"/>
      <sheetData sheetId="2">
        <row r="2">
          <cell r="A2">
            <v>101</v>
          </cell>
          <cell r="B2" t="str">
            <v>Adam</v>
          </cell>
          <cell r="C2" t="str">
            <v>Petr</v>
          </cell>
          <cell r="D2">
            <v>1950</v>
          </cell>
        </row>
        <row r="3">
          <cell r="A3">
            <v>102</v>
          </cell>
          <cell r="B3" t="str">
            <v>Adámek</v>
          </cell>
          <cell r="C3" t="str">
            <v>Petr</v>
          </cell>
          <cell r="D3">
            <v>1954</v>
          </cell>
        </row>
        <row r="4">
          <cell r="A4">
            <v>105</v>
          </cell>
          <cell r="B4" t="str">
            <v>Benda</v>
          </cell>
          <cell r="C4" t="str">
            <v>Tomáš</v>
          </cell>
          <cell r="D4">
            <v>1976</v>
          </cell>
        </row>
        <row r="5">
          <cell r="A5">
            <v>106</v>
          </cell>
          <cell r="B5" t="str">
            <v>Březina</v>
          </cell>
          <cell r="C5" t="str">
            <v>Petr</v>
          </cell>
          <cell r="D5">
            <v>1946</v>
          </cell>
        </row>
        <row r="6">
          <cell r="A6">
            <v>108</v>
          </cell>
          <cell r="B6" t="str">
            <v>Cedrych</v>
          </cell>
          <cell r="C6" t="str">
            <v>Karel</v>
          </cell>
          <cell r="D6">
            <v>1955</v>
          </cell>
        </row>
        <row r="7">
          <cell r="A7">
            <v>109</v>
          </cell>
          <cell r="B7" t="str">
            <v>Cimbulka</v>
          </cell>
          <cell r="C7" t="str">
            <v>Václav</v>
          </cell>
          <cell r="D7">
            <v>1942</v>
          </cell>
        </row>
        <row r="8">
          <cell r="A8">
            <v>110</v>
          </cell>
          <cell r="B8" t="str">
            <v>Černý</v>
          </cell>
          <cell r="C8" t="str">
            <v>Václav</v>
          </cell>
          <cell r="D8">
            <v>1957</v>
          </cell>
        </row>
        <row r="9">
          <cell r="A9">
            <v>112</v>
          </cell>
          <cell r="B9" t="str">
            <v>Čižinský</v>
          </cell>
          <cell r="C9" t="str">
            <v>Jaromír</v>
          </cell>
          <cell r="D9">
            <v>1955</v>
          </cell>
        </row>
        <row r="10">
          <cell r="A10">
            <v>113</v>
          </cell>
          <cell r="B10" t="str">
            <v>Diviš</v>
          </cell>
          <cell r="C10" t="str">
            <v>Martin</v>
          </cell>
          <cell r="D10">
            <v>1963</v>
          </cell>
        </row>
        <row r="11">
          <cell r="A11">
            <v>114</v>
          </cell>
          <cell r="B11" t="str">
            <v>Dolejš</v>
          </cell>
          <cell r="C11" t="str">
            <v>Radomír</v>
          </cell>
          <cell r="D11">
            <v>1958</v>
          </cell>
        </row>
        <row r="12">
          <cell r="A12">
            <v>115</v>
          </cell>
          <cell r="B12" t="str">
            <v>Doležal</v>
          </cell>
          <cell r="C12" t="str">
            <v>Jaromír</v>
          </cell>
          <cell r="D12">
            <v>1957</v>
          </cell>
        </row>
        <row r="13">
          <cell r="A13">
            <v>119</v>
          </cell>
          <cell r="B13" t="str">
            <v>Frabša</v>
          </cell>
          <cell r="C13" t="str">
            <v>Michal</v>
          </cell>
          <cell r="D13">
            <v>1965</v>
          </cell>
        </row>
        <row r="14">
          <cell r="A14">
            <v>120</v>
          </cell>
          <cell r="B14" t="str">
            <v>Hampl</v>
          </cell>
          <cell r="C14" t="str">
            <v>Stanislav</v>
          </cell>
          <cell r="D14">
            <v>1956</v>
          </cell>
        </row>
        <row r="15">
          <cell r="A15">
            <v>122</v>
          </cell>
          <cell r="B15" t="str">
            <v>Janeček</v>
          </cell>
          <cell r="C15" t="str">
            <v>Jaroslav</v>
          </cell>
          <cell r="D15">
            <v>1940</v>
          </cell>
        </row>
        <row r="16">
          <cell r="A16">
            <v>124</v>
          </cell>
          <cell r="B16" t="str">
            <v>Jindra</v>
          </cell>
          <cell r="C16" t="str">
            <v>David</v>
          </cell>
          <cell r="D16">
            <v>1960</v>
          </cell>
        </row>
        <row r="17">
          <cell r="A17">
            <v>126</v>
          </cell>
          <cell r="B17" t="str">
            <v>Ledvinka</v>
          </cell>
          <cell r="C17" t="str">
            <v>Josef</v>
          </cell>
          <cell r="D17">
            <v>1972</v>
          </cell>
        </row>
        <row r="18">
          <cell r="A18">
            <v>128</v>
          </cell>
          <cell r="B18" t="str">
            <v>Matějovský</v>
          </cell>
          <cell r="C18" t="str">
            <v>Pavel</v>
          </cell>
          <cell r="D18">
            <v>1965</v>
          </cell>
        </row>
        <row r="19">
          <cell r="A19">
            <v>129</v>
          </cell>
          <cell r="B19" t="str">
            <v>Miřejovský</v>
          </cell>
          <cell r="C19" t="str">
            <v>Tomáš</v>
          </cell>
          <cell r="D19">
            <v>1961</v>
          </cell>
        </row>
        <row r="20">
          <cell r="A20">
            <v>131</v>
          </cell>
          <cell r="B20" t="str">
            <v>Novák</v>
          </cell>
          <cell r="C20" t="str">
            <v>Pavel</v>
          </cell>
          <cell r="D20">
            <v>1953</v>
          </cell>
        </row>
        <row r="21">
          <cell r="A21">
            <v>132</v>
          </cell>
          <cell r="B21" t="str">
            <v>Nový</v>
          </cell>
          <cell r="C21" t="str">
            <v>Břetislav</v>
          </cell>
          <cell r="D21">
            <v>1947</v>
          </cell>
        </row>
        <row r="22">
          <cell r="A22">
            <v>133</v>
          </cell>
          <cell r="B22" t="str">
            <v>Ovčinikov</v>
          </cell>
          <cell r="C22" t="str">
            <v>Milan</v>
          </cell>
          <cell r="D22">
            <v>1950</v>
          </cell>
        </row>
        <row r="23">
          <cell r="A23">
            <v>136</v>
          </cell>
          <cell r="B23" t="str">
            <v>Paukert</v>
          </cell>
          <cell r="C23" t="str">
            <v>Milan</v>
          </cell>
          <cell r="D23">
            <v>1950</v>
          </cell>
        </row>
        <row r="24">
          <cell r="A24">
            <v>138</v>
          </cell>
          <cell r="B24" t="str">
            <v>Pilný</v>
          </cell>
          <cell r="C24" t="str">
            <v>Luděk</v>
          </cell>
          <cell r="D24">
            <v>1957</v>
          </cell>
        </row>
        <row r="25">
          <cell r="A25">
            <v>139</v>
          </cell>
          <cell r="B25" t="str">
            <v>Plzák</v>
          </cell>
          <cell r="C25" t="str">
            <v>Jiří</v>
          </cell>
          <cell r="D25">
            <v>1946</v>
          </cell>
        </row>
        <row r="26">
          <cell r="A26">
            <v>140</v>
          </cell>
          <cell r="B26" t="str">
            <v>Pokorný</v>
          </cell>
          <cell r="C26" t="str">
            <v>Jan</v>
          </cell>
          <cell r="D26">
            <v>1957</v>
          </cell>
        </row>
        <row r="27">
          <cell r="A27">
            <v>141</v>
          </cell>
          <cell r="B27" t="str">
            <v>Procházka</v>
          </cell>
          <cell r="C27" t="str">
            <v>Jiří ml.</v>
          </cell>
          <cell r="D27">
            <v>1988</v>
          </cell>
        </row>
        <row r="28">
          <cell r="A28">
            <v>142</v>
          </cell>
          <cell r="B28" t="str">
            <v>Procházka</v>
          </cell>
          <cell r="C28" t="str">
            <v>Tomáš</v>
          </cell>
          <cell r="D28">
            <v>1979</v>
          </cell>
        </row>
        <row r="29">
          <cell r="A29">
            <v>143</v>
          </cell>
          <cell r="B29" t="str">
            <v>Pucholt</v>
          </cell>
          <cell r="C29" t="str">
            <v>Miroslav</v>
          </cell>
          <cell r="D29">
            <v>1951</v>
          </cell>
        </row>
        <row r="30">
          <cell r="A30">
            <v>144</v>
          </cell>
          <cell r="B30" t="str">
            <v>Rabiňák</v>
          </cell>
          <cell r="C30" t="str">
            <v>Martin</v>
          </cell>
          <cell r="D30">
            <v>1979</v>
          </cell>
        </row>
        <row r="31">
          <cell r="A31">
            <v>145</v>
          </cell>
          <cell r="B31" t="str">
            <v>Rada</v>
          </cell>
          <cell r="C31" t="str">
            <v>Petr</v>
          </cell>
          <cell r="D31">
            <v>1964</v>
          </cell>
        </row>
        <row r="32">
          <cell r="A32">
            <v>146</v>
          </cell>
          <cell r="B32" t="str">
            <v>Rádl</v>
          </cell>
          <cell r="C32" t="str">
            <v>Pavel</v>
          </cell>
          <cell r="D32">
            <v>1956</v>
          </cell>
        </row>
        <row r="33">
          <cell r="A33">
            <v>147</v>
          </cell>
          <cell r="B33" t="str">
            <v>Rožánek</v>
          </cell>
          <cell r="C33" t="str">
            <v>Vladimír</v>
          </cell>
          <cell r="D33">
            <v>1958</v>
          </cell>
        </row>
        <row r="34">
          <cell r="A34">
            <v>148</v>
          </cell>
          <cell r="B34" t="str">
            <v>Skokan</v>
          </cell>
          <cell r="C34" t="str">
            <v>Miroslav</v>
          </cell>
          <cell r="D34">
            <v>1939</v>
          </cell>
        </row>
        <row r="35">
          <cell r="A35">
            <v>149</v>
          </cell>
          <cell r="B35" t="str">
            <v>Šnajberk</v>
          </cell>
          <cell r="C35" t="str">
            <v>Jiří</v>
          </cell>
          <cell r="D35">
            <v>1957</v>
          </cell>
        </row>
        <row r="36">
          <cell r="A36">
            <v>150</v>
          </cell>
          <cell r="B36" t="str">
            <v>Urban</v>
          </cell>
          <cell r="C36" t="str">
            <v>Josef</v>
          </cell>
          <cell r="D36">
            <v>1956</v>
          </cell>
        </row>
        <row r="37">
          <cell r="A37">
            <v>153</v>
          </cell>
          <cell r="B37" t="str">
            <v>Pěkný</v>
          </cell>
          <cell r="C37" t="str">
            <v>Jan</v>
          </cell>
          <cell r="D37">
            <v>1952</v>
          </cell>
        </row>
        <row r="38">
          <cell r="A38">
            <v>157</v>
          </cell>
          <cell r="B38" t="str">
            <v>Procházka</v>
          </cell>
          <cell r="C38" t="str">
            <v>Jiří</v>
          </cell>
          <cell r="D38">
            <v>1955</v>
          </cell>
        </row>
        <row r="39">
          <cell r="A39">
            <v>158</v>
          </cell>
          <cell r="B39" t="str">
            <v>Březina</v>
          </cell>
          <cell r="C39" t="str">
            <v>Tomáš</v>
          </cell>
          <cell r="D39">
            <v>1970</v>
          </cell>
        </row>
        <row r="40">
          <cell r="A40">
            <v>159</v>
          </cell>
          <cell r="B40" t="str">
            <v>Etrych</v>
          </cell>
          <cell r="C40" t="str">
            <v>Tomáš</v>
          </cell>
          <cell r="D40">
            <v>1973</v>
          </cell>
        </row>
        <row r="41">
          <cell r="A41">
            <v>160</v>
          </cell>
          <cell r="B41" t="str">
            <v>Kuriš</v>
          </cell>
          <cell r="C41" t="str">
            <v>Radek</v>
          </cell>
          <cell r="D41">
            <v>1971</v>
          </cell>
        </row>
        <row r="42">
          <cell r="A42">
            <v>161</v>
          </cell>
          <cell r="B42" t="str">
            <v>Holan</v>
          </cell>
          <cell r="C42" t="str">
            <v>Martin</v>
          </cell>
          <cell r="D42">
            <v>1963</v>
          </cell>
        </row>
        <row r="43">
          <cell r="A43">
            <v>164</v>
          </cell>
          <cell r="B43" t="str">
            <v>Procházka</v>
          </cell>
          <cell r="C43" t="str">
            <v>Michal</v>
          </cell>
          <cell r="D43">
            <v>1982</v>
          </cell>
        </row>
        <row r="44">
          <cell r="A44">
            <v>165</v>
          </cell>
          <cell r="B44" t="str">
            <v>Hejkrlík</v>
          </cell>
          <cell r="C44" t="str">
            <v>Filip</v>
          </cell>
          <cell r="D44">
            <v>1979</v>
          </cell>
        </row>
        <row r="45">
          <cell r="A45">
            <v>166</v>
          </cell>
          <cell r="B45" t="str">
            <v>Bradáč</v>
          </cell>
          <cell r="C45" t="str">
            <v>Jiří</v>
          </cell>
          <cell r="D45">
            <v>1982</v>
          </cell>
        </row>
        <row r="46">
          <cell r="A46">
            <v>167</v>
          </cell>
          <cell r="B46" t="str">
            <v>Šebesta</v>
          </cell>
          <cell r="C46" t="str">
            <v>Michal</v>
          </cell>
          <cell r="D46">
            <v>1983</v>
          </cell>
        </row>
        <row r="47">
          <cell r="A47">
            <v>169</v>
          </cell>
          <cell r="B47" t="str">
            <v>Moch</v>
          </cell>
          <cell r="C47" t="str">
            <v>Ivan</v>
          </cell>
          <cell r="D47">
            <v>1951</v>
          </cell>
        </row>
        <row r="48">
          <cell r="A48">
            <v>170</v>
          </cell>
          <cell r="B48" t="str">
            <v>Miler</v>
          </cell>
          <cell r="C48" t="str">
            <v>Jaroslav</v>
          </cell>
          <cell r="D48">
            <v>1985</v>
          </cell>
        </row>
        <row r="49">
          <cell r="A49">
            <v>171</v>
          </cell>
          <cell r="B49" t="str">
            <v>Slamiak</v>
          </cell>
          <cell r="C49" t="str">
            <v>Stanislav</v>
          </cell>
          <cell r="D49">
            <v>1962</v>
          </cell>
        </row>
        <row r="50">
          <cell r="A50">
            <v>172</v>
          </cell>
          <cell r="B50" t="str">
            <v>Fojtík</v>
          </cell>
          <cell r="C50" t="str">
            <v>Zbyněk</v>
          </cell>
          <cell r="D50">
            <v>1959</v>
          </cell>
        </row>
        <row r="51">
          <cell r="A51">
            <v>173</v>
          </cell>
          <cell r="B51" t="str">
            <v>Čermák</v>
          </cell>
          <cell r="C51" t="str">
            <v>Lukáš</v>
          </cell>
          <cell r="D51">
            <v>1993</v>
          </cell>
        </row>
        <row r="52">
          <cell r="A52">
            <v>174</v>
          </cell>
          <cell r="B52" t="str">
            <v>Havelka</v>
          </cell>
          <cell r="C52" t="str">
            <v>Milan</v>
          </cell>
          <cell r="D52">
            <v>1968</v>
          </cell>
        </row>
        <row r="53">
          <cell r="A53">
            <v>175</v>
          </cell>
          <cell r="B53" t="str">
            <v>Šťástka</v>
          </cell>
          <cell r="C53" t="str">
            <v>Jiří</v>
          </cell>
          <cell r="D53">
            <v>1958</v>
          </cell>
        </row>
        <row r="54">
          <cell r="A54">
            <v>176</v>
          </cell>
          <cell r="B54" t="str">
            <v>Aldorf</v>
          </cell>
          <cell r="C54" t="str">
            <v>Luboš</v>
          </cell>
          <cell r="D54">
            <v>1964</v>
          </cell>
        </row>
        <row r="55">
          <cell r="A55">
            <v>177</v>
          </cell>
          <cell r="B55" t="str">
            <v>Procházka</v>
          </cell>
          <cell r="C55" t="str">
            <v>Tomáš ml.</v>
          </cell>
          <cell r="D55">
            <v>2007</v>
          </cell>
        </row>
        <row r="56">
          <cell r="A56">
            <v>178</v>
          </cell>
          <cell r="B56" t="str">
            <v>Teplý</v>
          </cell>
          <cell r="C56" t="str">
            <v>Ondřej</v>
          </cell>
          <cell r="D56">
            <v>1978</v>
          </cell>
        </row>
        <row r="57">
          <cell r="A57">
            <v>179</v>
          </cell>
          <cell r="B57" t="str">
            <v>Šiman</v>
          </cell>
          <cell r="C57" t="str">
            <v>Eduard</v>
          </cell>
          <cell r="D57">
            <v>1965</v>
          </cell>
        </row>
        <row r="58">
          <cell r="A58">
            <v>180</v>
          </cell>
          <cell r="B58" t="str">
            <v>Sodomka</v>
          </cell>
          <cell r="C58" t="str">
            <v>Tomáš</v>
          </cell>
          <cell r="D58">
            <v>1972</v>
          </cell>
        </row>
        <row r="59">
          <cell r="A59">
            <v>181</v>
          </cell>
          <cell r="B59" t="str">
            <v>Zyma</v>
          </cell>
          <cell r="C59" t="str">
            <v>Miroslav</v>
          </cell>
          <cell r="D59">
            <v>1975</v>
          </cell>
        </row>
        <row r="60">
          <cell r="A60">
            <v>182</v>
          </cell>
          <cell r="B60" t="str">
            <v>Hoke</v>
          </cell>
          <cell r="C60" t="str">
            <v>Milan</v>
          </cell>
          <cell r="D60">
            <v>1961</v>
          </cell>
        </row>
        <row r="61">
          <cell r="A61">
            <v>183</v>
          </cell>
          <cell r="B61" t="str">
            <v>Blažek</v>
          </cell>
          <cell r="C61" t="str">
            <v>Jan</v>
          </cell>
          <cell r="D61">
            <v>1984</v>
          </cell>
        </row>
        <row r="62">
          <cell r="A62">
            <v>184</v>
          </cell>
          <cell r="B62" t="str">
            <v>Vacarda</v>
          </cell>
          <cell r="C62" t="str">
            <v>Vladimír</v>
          </cell>
          <cell r="D62">
            <v>1959</v>
          </cell>
        </row>
        <row r="63">
          <cell r="A63">
            <v>185</v>
          </cell>
          <cell r="B63" t="str">
            <v>Hanousek</v>
          </cell>
          <cell r="C63" t="str">
            <v>Jakub</v>
          </cell>
          <cell r="D63">
            <v>1991</v>
          </cell>
        </row>
        <row r="64">
          <cell r="A64">
            <v>186</v>
          </cell>
          <cell r="B64" t="str">
            <v>Půda</v>
          </cell>
          <cell r="C64" t="str">
            <v>Jiří</v>
          </cell>
          <cell r="D64">
            <v>1952</v>
          </cell>
        </row>
        <row r="66">
          <cell r="A66">
            <v>201</v>
          </cell>
          <cell r="B66" t="str">
            <v>Borovičková</v>
          </cell>
          <cell r="C66" t="str">
            <v>Lenka</v>
          </cell>
          <cell r="D66">
            <v>1973</v>
          </cell>
        </row>
        <row r="67">
          <cell r="A67">
            <v>202</v>
          </cell>
          <cell r="B67" t="str">
            <v>Člupková</v>
          </cell>
          <cell r="C67" t="str">
            <v>Alice</v>
          </cell>
          <cell r="D67">
            <v>1964</v>
          </cell>
        </row>
        <row r="68">
          <cell r="A68">
            <v>203</v>
          </cell>
          <cell r="B68" t="str">
            <v>Chlupatá</v>
          </cell>
          <cell r="C68" t="str">
            <v>Jana</v>
          </cell>
          <cell r="D68">
            <v>1950</v>
          </cell>
        </row>
        <row r="69">
          <cell r="A69">
            <v>205</v>
          </cell>
          <cell r="B69" t="str">
            <v>Norková</v>
          </cell>
          <cell r="C69" t="str">
            <v>Zdena</v>
          </cell>
          <cell r="D69">
            <v>1952</v>
          </cell>
        </row>
        <row r="70">
          <cell r="A70">
            <v>206</v>
          </cell>
          <cell r="B70" t="str">
            <v>Preislerová</v>
          </cell>
          <cell r="C70" t="str">
            <v>Jiřina</v>
          </cell>
          <cell r="D70">
            <v>1948</v>
          </cell>
        </row>
        <row r="71">
          <cell r="A71">
            <v>207</v>
          </cell>
          <cell r="B71" t="str">
            <v>Pucholtová</v>
          </cell>
          <cell r="C71" t="str">
            <v>Zdeňka</v>
          </cell>
          <cell r="D71">
            <v>1959</v>
          </cell>
        </row>
        <row r="72">
          <cell r="A72">
            <v>213</v>
          </cell>
          <cell r="B72" t="str">
            <v>Flieglová</v>
          </cell>
          <cell r="C72" t="str">
            <v>Alena</v>
          </cell>
          <cell r="D72">
            <v>1962</v>
          </cell>
        </row>
        <row r="73">
          <cell r="A73">
            <v>214</v>
          </cell>
          <cell r="B73" t="str">
            <v>Požgayová</v>
          </cell>
          <cell r="C73" t="str">
            <v>Jana</v>
          </cell>
          <cell r="D73">
            <v>1955</v>
          </cell>
        </row>
        <row r="74">
          <cell r="A74">
            <v>215</v>
          </cell>
          <cell r="B74" t="str">
            <v>Dolejšová</v>
          </cell>
          <cell r="C74" t="str">
            <v>Jitka</v>
          </cell>
          <cell r="D74">
            <v>1960</v>
          </cell>
        </row>
        <row r="75">
          <cell r="A75">
            <v>216</v>
          </cell>
          <cell r="B75" t="str">
            <v>Zeidlerová</v>
          </cell>
          <cell r="C75" t="str">
            <v>Jarmila</v>
          </cell>
          <cell r="D75">
            <v>1951</v>
          </cell>
        </row>
        <row r="76">
          <cell r="A76">
            <v>217</v>
          </cell>
          <cell r="B76" t="str">
            <v>Kasalová</v>
          </cell>
          <cell r="C76" t="str">
            <v>Barbora</v>
          </cell>
          <cell r="D76">
            <v>1961</v>
          </cell>
        </row>
        <row r="77">
          <cell r="A77">
            <v>218</v>
          </cell>
          <cell r="B77" t="str">
            <v>Rada</v>
          </cell>
          <cell r="C77" t="str">
            <v>Vlaďka</v>
          </cell>
          <cell r="D77">
            <v>1987</v>
          </cell>
        </row>
        <row r="78">
          <cell r="A78">
            <v>220</v>
          </cell>
          <cell r="B78" t="str">
            <v>Trnková</v>
          </cell>
          <cell r="C78" t="str">
            <v>Štěpánka</v>
          </cell>
          <cell r="D78">
            <v>1973</v>
          </cell>
        </row>
        <row r="79">
          <cell r="A79">
            <v>221</v>
          </cell>
          <cell r="B79" t="str">
            <v>Mališová</v>
          </cell>
          <cell r="C79" t="str">
            <v>Karla</v>
          </cell>
          <cell r="D79">
            <v>1960</v>
          </cell>
        </row>
        <row r="80">
          <cell r="A80">
            <v>222</v>
          </cell>
          <cell r="B80" t="str">
            <v>Ročňáková</v>
          </cell>
          <cell r="C80" t="str">
            <v>Miloslava</v>
          </cell>
          <cell r="D80">
            <v>1945</v>
          </cell>
        </row>
        <row r="81">
          <cell r="A81">
            <v>223</v>
          </cell>
          <cell r="B81" t="str">
            <v>Vlachynská</v>
          </cell>
          <cell r="C81" t="str">
            <v>Libuše</v>
          </cell>
          <cell r="D81">
            <v>1962</v>
          </cell>
        </row>
        <row r="82">
          <cell r="A82">
            <v>224</v>
          </cell>
          <cell r="B82" t="str">
            <v>Seemanová</v>
          </cell>
          <cell r="C82" t="str">
            <v>Jana</v>
          </cell>
          <cell r="D82">
            <v>1975</v>
          </cell>
        </row>
        <row r="83">
          <cell r="A83">
            <v>225</v>
          </cell>
          <cell r="B83" t="str">
            <v>Šebestová</v>
          </cell>
          <cell r="C83" t="str">
            <v>Jana</v>
          </cell>
          <cell r="D83">
            <v>1985</v>
          </cell>
        </row>
        <row r="84">
          <cell r="A84">
            <v>226</v>
          </cell>
          <cell r="B84" t="str">
            <v>Kostolná</v>
          </cell>
          <cell r="C84" t="str">
            <v>Hana</v>
          </cell>
          <cell r="D84">
            <v>1988</v>
          </cell>
        </row>
        <row r="85">
          <cell r="A85">
            <v>227</v>
          </cell>
          <cell r="B85" t="str">
            <v>Šimerová</v>
          </cell>
          <cell r="C85" t="str">
            <v>Alice</v>
          </cell>
          <cell r="D85">
            <v>1971</v>
          </cell>
        </row>
        <row r="86">
          <cell r="A86">
            <v>228</v>
          </cell>
          <cell r="B86" t="str">
            <v>Treglerová</v>
          </cell>
          <cell r="C86" t="str">
            <v>Alice</v>
          </cell>
          <cell r="D86">
            <v>1971</v>
          </cell>
        </row>
        <row r="87">
          <cell r="A87">
            <v>229</v>
          </cell>
          <cell r="B87" t="str">
            <v>Setínková</v>
          </cell>
          <cell r="C87" t="str">
            <v>Zuzana</v>
          </cell>
          <cell r="D87">
            <v>1957</v>
          </cell>
        </row>
        <row r="88">
          <cell r="A88">
            <v>230</v>
          </cell>
          <cell r="B88" t="str">
            <v>Pucholtová</v>
          </cell>
          <cell r="C88" t="str">
            <v>Barbora</v>
          </cell>
          <cell r="D88">
            <v>1985</v>
          </cell>
        </row>
        <row r="89">
          <cell r="A89">
            <v>231</v>
          </cell>
          <cell r="B89" t="str">
            <v>Šugová</v>
          </cell>
          <cell r="C89" t="str">
            <v>Naděžda</v>
          </cell>
          <cell r="D89">
            <v>1987</v>
          </cell>
        </row>
        <row r="90">
          <cell r="A90">
            <v>232</v>
          </cell>
          <cell r="B90" t="str">
            <v>Jungová</v>
          </cell>
          <cell r="C90" t="str">
            <v>Michaela</v>
          </cell>
          <cell r="D90">
            <v>1973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showGridLines="0" tabSelected="1" zoomScaleNormal="100" workbookViewId="0">
      <selection activeCell="A11" sqref="A11"/>
    </sheetView>
  </sheetViews>
  <sheetFormatPr defaultColWidth="9.140625" defaultRowHeight="12.75" x14ac:dyDescent="0.2"/>
  <cols>
    <col min="1" max="1" width="4.85546875" style="13" customWidth="1"/>
    <col min="2" max="2" width="5.42578125" style="13" customWidth="1"/>
    <col min="3" max="3" width="12.7109375" style="13" customWidth="1"/>
    <col min="4" max="4" width="11.42578125" style="13" customWidth="1"/>
    <col min="5" max="5" width="8" style="13" customWidth="1"/>
    <col min="6" max="6" width="13.42578125" style="13" customWidth="1"/>
    <col min="7" max="7" width="20.7109375" style="13" customWidth="1"/>
    <col min="8" max="8" width="10.7109375" style="13" customWidth="1"/>
    <col min="9" max="14" width="5.42578125" style="13" customWidth="1"/>
    <col min="15" max="15" width="6.7109375" style="12" customWidth="1"/>
    <col min="16" max="16384" width="9.140625" style="13"/>
  </cols>
  <sheetData>
    <row r="1" spans="1:16" s="2" customFormat="1" ht="26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6" customFormat="1" ht="2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75" x14ac:dyDescent="0.2">
      <c r="A5" s="7" t="s">
        <v>2</v>
      </c>
      <c r="B5" s="8"/>
      <c r="C5" s="35">
        <v>45419</v>
      </c>
      <c r="D5" s="35"/>
      <c r="E5" s="8" t="s">
        <v>3</v>
      </c>
      <c r="F5" s="9">
        <v>34</v>
      </c>
      <c r="G5" s="10"/>
      <c r="H5" s="11"/>
      <c r="I5" s="36">
        <v>3700</v>
      </c>
      <c r="J5" s="36"/>
      <c r="K5" s="36"/>
      <c r="L5" s="36"/>
      <c r="M5" s="36"/>
      <c r="N5" s="36"/>
    </row>
    <row r="6" spans="1:16" s="14" customFormat="1" ht="9.75" customHeight="1" x14ac:dyDescent="0.25">
      <c r="A6" s="37"/>
      <c r="B6" s="37"/>
      <c r="C6" s="37"/>
      <c r="D6" s="37"/>
      <c r="E6" s="37"/>
      <c r="F6" s="37"/>
      <c r="G6" s="37"/>
      <c r="H6" s="7"/>
      <c r="O6" s="15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16" customFormat="1" ht="18.75" x14ac:dyDescent="0.3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2">
      <c r="A10" s="17"/>
      <c r="B10" s="18" t="s">
        <v>5</v>
      </c>
      <c r="C10" s="17"/>
      <c r="D10" s="17"/>
      <c r="E10" s="19" t="s">
        <v>6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v>70</v>
      </c>
      <c r="O10" s="17"/>
    </row>
    <row r="11" spans="1:16" x14ac:dyDescent="0.2">
      <c r="A11" s="22" t="s">
        <v>7</v>
      </c>
      <c r="B11" s="23" t="s">
        <v>8</v>
      </c>
      <c r="C11" s="22" t="s">
        <v>9</v>
      </c>
      <c r="D11" s="22" t="s">
        <v>10</v>
      </c>
      <c r="E11" s="22" t="s">
        <v>11</v>
      </c>
      <c r="F11" s="22" t="s">
        <v>12</v>
      </c>
      <c r="G11" s="22" t="s">
        <v>13</v>
      </c>
      <c r="H11" s="22" t="s">
        <v>14</v>
      </c>
      <c r="I11" s="24" t="s">
        <v>15</v>
      </c>
      <c r="J11" s="24" t="s">
        <v>16</v>
      </c>
      <c r="K11" s="24" t="s">
        <v>17</v>
      </c>
      <c r="L11" s="24" t="s">
        <v>18</v>
      </c>
      <c r="M11" s="24" t="s">
        <v>19</v>
      </c>
      <c r="N11" s="24" t="s">
        <v>20</v>
      </c>
      <c r="O11" s="22" t="s">
        <v>21</v>
      </c>
    </row>
    <row r="12" spans="1:16" x14ac:dyDescent="0.2">
      <c r="A12" s="25">
        <v>1</v>
      </c>
      <c r="B12" s="26">
        <v>166</v>
      </c>
      <c r="C12" s="27" t="str">
        <f>VLOOKUP($B12,'[1]STARTOVKA SABZO '!$A$2:$D$64,2,FALSE)</f>
        <v>Bradáč</v>
      </c>
      <c r="D12" s="27" t="str">
        <f>VLOOKUP($B12,'[1]STARTOVKA SABZO '!$A$2:$D$64,3,FALSE)</f>
        <v>Jiří</v>
      </c>
      <c r="E12" s="27">
        <f>VLOOKUP($B12,'[1]STARTOVKA SABZO '!$A$2:$D$64,4,FALSE)</f>
        <v>1982</v>
      </c>
      <c r="F12" s="25" t="str">
        <f>IF($E12&gt;1900,IF(YEAR($C$5)-$E12&lt;=$J$10,"do "&amp;$J$10,IF(YEAR($C$5)-$E12&lt;=$K$10,"do "&amp;$K$10,IF(YEAR($C$5)-$E12&lt;=$L$10,"do "&amp;$L$10,IF(YEAR($C$5)-$E12&lt;=$M$10,"do "&amp;$M$10,IF(YEAR($C$5)-$E12&lt;=$N$10,"do "&amp;$N$10,$O$10&amp;" +"))))),"")</f>
        <v>do 49</v>
      </c>
      <c r="G12" s="27" t="s">
        <v>22</v>
      </c>
      <c r="H12" s="28">
        <v>9.2939814814814812E-3</v>
      </c>
      <c r="I12" s="29" t="str">
        <f>IF(AND(E12&gt;1900,YEAR($C$5)-$E12&lt;=$I$10),COUNT($I$11:I11)+1,"")</f>
        <v/>
      </c>
      <c r="J12" s="29" t="str">
        <f>IF(AND(E12&gt;1900,YEAR($C$5)-$E12&gt;$I$10,YEAR($C$5)-$E12&lt;=$J$10),COUNT($J$11:J11)+1,"")</f>
        <v/>
      </c>
      <c r="K12" s="29">
        <f>IF(AND(E12&gt;1900,YEAR($C$5)-$E12&gt;$J$10,YEAR($C$5)-$E12&lt;=$K$10),COUNT($K$11:K11)+1,"")</f>
        <v>1</v>
      </c>
      <c r="L12" s="29" t="str">
        <f>IF(AND(E12&gt;1900,YEAR($C$5)-$E12&gt;$K$10,YEAR($C$5)-$E12&lt;=$L$10),COUNT($L$11:L11)+1,"")</f>
        <v/>
      </c>
      <c r="M12" s="29" t="str">
        <f>IF(AND(E12&gt;1900,YEAR($C$5)-$E12&gt;$L$10,YEAR($C$5)-$E12&lt;=$M$10),COUNT($M$11:M11)+1,"")</f>
        <v/>
      </c>
      <c r="N12" s="29" t="str">
        <f>IF(AND(E12&gt;1900,YEAR($C$5)-$E12&gt;=$N$10),COUNT($N$11:N11)+1,"")</f>
        <v/>
      </c>
      <c r="O12" s="30" t="s">
        <v>23</v>
      </c>
    </row>
    <row r="13" spans="1:16" x14ac:dyDescent="0.2">
      <c r="A13" s="25">
        <v>2</v>
      </c>
      <c r="B13" s="26">
        <v>183</v>
      </c>
      <c r="C13" s="27" t="str">
        <f>VLOOKUP($B13,'[1]STARTOVKA SABZO '!$A$2:$D$64,2,FALSE)</f>
        <v>Blažek</v>
      </c>
      <c r="D13" s="27" t="str">
        <f>VLOOKUP($B13,'[1]STARTOVKA SABZO '!$A$2:$D$64,3,FALSE)</f>
        <v>Jan</v>
      </c>
      <c r="E13" s="27">
        <f>VLOOKUP($B13,'[1]STARTOVKA SABZO '!$A$2:$D$64,4,FALSE)</f>
        <v>1984</v>
      </c>
      <c r="F13" s="25" t="str">
        <f t="shared" ref="F13:F45" si="0">IF($E13&gt;1900,IF(YEAR($C$5)-$E13&lt;=$J$10,"do "&amp;$J$10,IF(YEAR($C$5)-$E13&lt;=$K$10,"do "&amp;$K$10,IF(YEAR($C$5)-$E13&lt;=$L$10,"do "&amp;$L$10,IF(YEAR($C$5)-$E13&lt;=$M$10,"do "&amp;$M$10,IF(YEAR($C$5)-$E13&lt;=$N$10,"do "&amp;$N$10,$O$10&amp;" +"))))),"")</f>
        <v>do 49</v>
      </c>
      <c r="G13" s="27" t="s">
        <v>22</v>
      </c>
      <c r="H13" s="28">
        <v>9.3287037037037036E-3</v>
      </c>
      <c r="I13" s="29" t="str">
        <f>IF(AND(E13&gt;1900,YEAR($C$5)-$E13&lt;=$I$10),COUNT($I$11:I12)+1,"")</f>
        <v/>
      </c>
      <c r="J13" s="29" t="str">
        <f>IF(AND(E13&gt;1900,YEAR($C$5)-$E13&gt;$I$10,YEAR($C$5)-$E13&lt;=$J$10),COUNT($J$11:J12)+1,"")</f>
        <v/>
      </c>
      <c r="K13" s="29">
        <f>IF(AND(E13&gt;1900,YEAR($C$5)-$E13&gt;$J$10,YEAR($C$5)-$E13&lt;=$K$10),COUNT($K$11:K12)+1,"")</f>
        <v>2</v>
      </c>
      <c r="L13" s="29" t="str">
        <f>IF(AND(E13&gt;1900,YEAR($C$5)-$E13&gt;$K$10,YEAR($C$5)-$E13&lt;=$L$10),COUNT($L$11:L12)+1,"")</f>
        <v/>
      </c>
      <c r="M13" s="29" t="str">
        <f>IF(AND(E13&gt;1900,YEAR($C$5)-$E13&gt;$L$10,YEAR($C$5)-$E13&lt;=$M$10),COUNT($M$11:M12)+1,"")</f>
        <v/>
      </c>
      <c r="N13" s="29" t="str">
        <f>IF(AND(E13&gt;1900,YEAR($C$5)-$E13&gt;=$N$10),COUNT($N$11:N12)+1,"")</f>
        <v/>
      </c>
      <c r="O13" s="30" t="s">
        <v>23</v>
      </c>
    </row>
    <row r="14" spans="1:16" x14ac:dyDescent="0.2">
      <c r="A14" s="25">
        <v>3</v>
      </c>
      <c r="B14" s="26">
        <v>181</v>
      </c>
      <c r="C14" s="27" t="str">
        <f>VLOOKUP($B14,'[1]STARTOVKA SABZO '!$A$2:$D$64,2,FALSE)</f>
        <v>Zyma</v>
      </c>
      <c r="D14" s="27" t="str">
        <f>VLOOKUP($B14,'[1]STARTOVKA SABZO '!$A$2:$D$64,3,FALSE)</f>
        <v>Miroslav</v>
      </c>
      <c r="E14" s="27">
        <f>VLOOKUP($B14,'[1]STARTOVKA SABZO '!$A$2:$D$64,4,FALSE)</f>
        <v>1975</v>
      </c>
      <c r="F14" s="25" t="str">
        <f t="shared" si="0"/>
        <v>do 49</v>
      </c>
      <c r="G14" s="27" t="s">
        <v>22</v>
      </c>
      <c r="H14" s="28">
        <v>1.0277777777777778E-2</v>
      </c>
      <c r="I14" s="29" t="str">
        <f>IF(AND(E14&gt;1900,YEAR($C$5)-$E14&lt;=$I$10),COUNT($I$11:I13)+1,"")</f>
        <v/>
      </c>
      <c r="J14" s="29" t="str">
        <f>IF(AND(E14&gt;1900,YEAR($C$5)-$E14&gt;$I$10,YEAR($C$5)-$E14&lt;=$J$10),COUNT($J$11:J13)+1,"")</f>
        <v/>
      </c>
      <c r="K14" s="29">
        <f>IF(AND(E14&gt;1900,YEAR($C$5)-$E14&gt;$J$10,YEAR($C$5)-$E14&lt;=$K$10),COUNT($K$11:K13)+1,"")</f>
        <v>3</v>
      </c>
      <c r="L14" s="29" t="str">
        <f>IF(AND(E14&gt;1900,YEAR($C$5)-$E14&gt;$K$10,YEAR($C$5)-$E14&lt;=$L$10),COUNT($L$11:L13)+1,"")</f>
        <v/>
      </c>
      <c r="M14" s="29" t="str">
        <f>IF(AND(E14&gt;1900,YEAR($C$5)-$E14&gt;$L$10,YEAR($C$5)-$E14&lt;=$M$10),COUNT($M$11:M13)+1,"")</f>
        <v/>
      </c>
      <c r="N14" s="29" t="str">
        <f>IF(AND(E14&gt;1900,YEAR($C$5)-$E14&gt;=$N$10),COUNT($N$11:N13)+1,"")</f>
        <v/>
      </c>
      <c r="O14" s="30" t="s">
        <v>23</v>
      </c>
    </row>
    <row r="15" spans="1:16" x14ac:dyDescent="0.2">
      <c r="A15" s="25">
        <v>4</v>
      </c>
      <c r="B15" s="26">
        <v>173</v>
      </c>
      <c r="C15" s="27" t="str">
        <f>VLOOKUP($B15,'[1]STARTOVKA SABZO '!$A$2:$D$64,2,FALSE)</f>
        <v>Čermák</v>
      </c>
      <c r="D15" s="27" t="str">
        <f>VLOOKUP($B15,'[1]STARTOVKA SABZO '!$A$2:$D$64,3,FALSE)</f>
        <v>Lukáš</v>
      </c>
      <c r="E15" s="27">
        <f>VLOOKUP($B15,'[1]STARTOVKA SABZO '!$A$2:$D$64,4,FALSE)</f>
        <v>1993</v>
      </c>
      <c r="F15" s="25" t="str">
        <f t="shared" si="0"/>
        <v>do 39</v>
      </c>
      <c r="G15" s="27" t="s">
        <v>22</v>
      </c>
      <c r="H15" s="28">
        <v>1.0543981481481481E-2</v>
      </c>
      <c r="I15" s="29" t="str">
        <f>IF(AND(E15&gt;1900,YEAR($C$5)-$E15&lt;=$I$10),COUNT($I$11:I14)+1,"")</f>
        <v/>
      </c>
      <c r="J15" s="29">
        <f>IF(AND(E15&gt;1900,YEAR($C$5)-$E15&gt;$I$10,YEAR($C$5)-$E15&lt;=$J$10),COUNT($J$11:J14)+1,"")</f>
        <v>1</v>
      </c>
      <c r="K15" s="29" t="str">
        <f>IF(AND(E15&gt;1900,YEAR($C$5)-$E15&gt;$J$10,YEAR($C$5)-$E15&lt;=$K$10),COUNT($K$11:K14)+1,"")</f>
        <v/>
      </c>
      <c r="L15" s="29" t="str">
        <f>IF(AND(E15&gt;1900,YEAR($C$5)-$E15&gt;$K$10,YEAR($C$5)-$E15&lt;=$L$10),COUNT($L$11:L14)+1,"")</f>
        <v/>
      </c>
      <c r="M15" s="29" t="str">
        <f>IF(AND(E15&gt;1900,YEAR($C$5)-$E15&gt;$L$10,YEAR($C$5)-$E15&lt;=$M$10),COUNT($M$11:M14)+1,"")</f>
        <v/>
      </c>
      <c r="N15" s="29" t="str">
        <f>IF(AND(E15&gt;1900,YEAR($C$5)-$E15&gt;=$N$10),COUNT($N$11:N14)+1,"")</f>
        <v/>
      </c>
      <c r="O15" s="30" t="s">
        <v>23</v>
      </c>
    </row>
    <row r="16" spans="1:16" x14ac:dyDescent="0.2">
      <c r="A16" s="25">
        <v>5</v>
      </c>
      <c r="B16" s="26">
        <v>144</v>
      </c>
      <c r="C16" s="27" t="str">
        <f>VLOOKUP($B16,'[1]STARTOVKA SABZO '!$A$2:$D$64,2,FALSE)</f>
        <v>Rabiňák</v>
      </c>
      <c r="D16" s="27" t="str">
        <f>VLOOKUP($B16,'[1]STARTOVKA SABZO '!$A$2:$D$64,3,FALSE)</f>
        <v>Martin</v>
      </c>
      <c r="E16" s="27">
        <f>VLOOKUP($B16,'[1]STARTOVKA SABZO '!$A$2:$D$64,4,FALSE)</f>
        <v>1979</v>
      </c>
      <c r="F16" s="25" t="str">
        <f t="shared" si="0"/>
        <v>do 49</v>
      </c>
      <c r="G16" s="27" t="s">
        <v>22</v>
      </c>
      <c r="H16" s="28">
        <v>1.0798611111111111E-2</v>
      </c>
      <c r="I16" s="29" t="str">
        <f>IF(AND(E16&gt;1900,YEAR($C$5)-$E16&lt;=$I$10),COUNT($I$11:I15)+1,"")</f>
        <v/>
      </c>
      <c r="J16" s="29" t="str">
        <f>IF(AND(E16&gt;1900,YEAR($C$5)-$E16&gt;$I$10,YEAR($C$5)-$E16&lt;=$J$10),COUNT($J$11:J15)+1,"")</f>
        <v/>
      </c>
      <c r="K16" s="29">
        <f>IF(AND(E16&gt;1900,YEAR($C$5)-$E16&gt;$J$10,YEAR($C$5)-$E16&lt;=$K$10),COUNT($K$11:K15)+1,"")</f>
        <v>4</v>
      </c>
      <c r="L16" s="29" t="str">
        <f>IF(AND(E16&gt;1900,YEAR($C$5)-$E16&gt;$K$10,YEAR($C$5)-$E16&lt;=$L$10),COUNT($L$11:L15)+1,"")</f>
        <v/>
      </c>
      <c r="M16" s="29" t="str">
        <f>IF(AND(E16&gt;1900,YEAR($C$5)-$E16&gt;$L$10,YEAR($C$5)-$E16&lt;=$M$10),COUNT($M$11:M15)+1,"")</f>
        <v/>
      </c>
      <c r="N16" s="29" t="str">
        <f>IF(AND(E16&gt;1900,YEAR($C$5)-$E16&gt;=$N$10),COUNT($N$11:N15)+1,"")</f>
        <v/>
      </c>
      <c r="O16" s="30" t="s">
        <v>23</v>
      </c>
      <c r="P16" s="13" t="s">
        <v>24</v>
      </c>
    </row>
    <row r="17" spans="1:15" x14ac:dyDescent="0.2">
      <c r="A17" s="25">
        <v>6</v>
      </c>
      <c r="B17" s="26">
        <v>1</v>
      </c>
      <c r="C17" s="27" t="s">
        <v>25</v>
      </c>
      <c r="D17" s="27" t="s">
        <v>26</v>
      </c>
      <c r="E17" s="27">
        <v>1963</v>
      </c>
      <c r="F17" s="25" t="str">
        <f t="shared" si="0"/>
        <v>do 69</v>
      </c>
      <c r="G17" s="27" t="s">
        <v>27</v>
      </c>
      <c r="H17" s="28">
        <v>1.1215277777777777E-2</v>
      </c>
      <c r="I17" s="29" t="str">
        <f>IF(AND(E17&gt;1900,YEAR($C$5)-$E17&lt;=$I$10),COUNT($I$11:I16)+1,"")</f>
        <v/>
      </c>
      <c r="J17" s="29" t="str">
        <f>IF(AND(E17&gt;1900,YEAR($C$5)-$E17&gt;$I$10,YEAR($C$5)-$E17&lt;=$J$10),COUNT($J$11:J16)+1,"")</f>
        <v/>
      </c>
      <c r="K17" s="29" t="str">
        <f>IF(AND(E17&gt;1900,YEAR($C$5)-$E17&gt;$J$10,YEAR($C$5)-$E17&lt;=$K$10),COUNT($K$11:K16)+1,"")</f>
        <v/>
      </c>
      <c r="L17" s="29" t="str">
        <f>IF(AND(E17&gt;1900,YEAR($C$5)-$E17&gt;$K$10,YEAR($C$5)-$E17&lt;=$L$10),COUNT($L$11:L16)+1,"")</f>
        <v/>
      </c>
      <c r="M17" s="29">
        <f>IF(AND(E17&gt;1900,YEAR($C$5)-$E17&gt;$L$10,YEAR($C$5)-$E17&lt;=$M$10),COUNT($M$11:M16)+1,"")</f>
        <v>1</v>
      </c>
      <c r="N17" s="29" t="str">
        <f>IF(AND(E17&gt;1900,YEAR($C$5)-$E17&gt;=$N$10),COUNT($N$11:N16)+1,"")</f>
        <v/>
      </c>
      <c r="O17" s="30" t="s">
        <v>23</v>
      </c>
    </row>
    <row r="18" spans="1:15" x14ac:dyDescent="0.2">
      <c r="A18" s="25">
        <v>7</v>
      </c>
      <c r="B18" s="26">
        <v>142</v>
      </c>
      <c r="C18" s="27" t="str">
        <f>VLOOKUP($B18,'[1]STARTOVKA SABZO '!$A$2:$D$64,2,FALSE)</f>
        <v>Procházka</v>
      </c>
      <c r="D18" s="27" t="str">
        <f>VLOOKUP($B18,'[1]STARTOVKA SABZO '!$A$2:$D$64,3,FALSE)</f>
        <v>Tomáš</v>
      </c>
      <c r="E18" s="27">
        <f>VLOOKUP($B18,'[1]STARTOVKA SABZO '!$A$2:$D$64,4,FALSE)</f>
        <v>1979</v>
      </c>
      <c r="F18" s="25" t="str">
        <f t="shared" si="0"/>
        <v>do 49</v>
      </c>
      <c r="G18" s="27" t="s">
        <v>22</v>
      </c>
      <c r="H18" s="28">
        <v>1.1597222222222222E-2</v>
      </c>
      <c r="I18" s="29" t="str">
        <f>IF(AND(E18&gt;1900,YEAR($C$5)-$E18&lt;=$I$10),COUNT($I$11:I17)+1,"")</f>
        <v/>
      </c>
      <c r="J18" s="29" t="str">
        <f>IF(AND(E18&gt;1900,YEAR($C$5)-$E18&gt;$I$10,YEAR($C$5)-$E18&lt;=$J$10),COUNT($J$11:J17)+1,"")</f>
        <v/>
      </c>
      <c r="K18" s="29">
        <f>IF(AND(E18&gt;1900,YEAR($C$5)-$E18&gt;$J$10,YEAR($C$5)-$E18&lt;=$K$10),COUNT($K$11:K17)+1,"")</f>
        <v>5</v>
      </c>
      <c r="L18" s="29" t="str">
        <f>IF(AND(E18&gt;1900,YEAR($C$5)-$E18&gt;$K$10,YEAR($C$5)-$E18&lt;=$L$10),COUNT($L$11:L17)+1,"")</f>
        <v/>
      </c>
      <c r="M18" s="29" t="str">
        <f>IF(AND(E18&gt;1900,YEAR($C$5)-$E18&gt;$L$10,YEAR($C$5)-$E18&lt;=$M$10),COUNT($M$11:M17)+1,"")</f>
        <v/>
      </c>
      <c r="N18" s="29" t="str">
        <f>IF(AND(E18&gt;1900,YEAR($C$5)-$E18&gt;=$N$10),COUNT($N$11:N17)+1,"")</f>
        <v/>
      </c>
      <c r="O18" s="30" t="s">
        <v>23</v>
      </c>
    </row>
    <row r="19" spans="1:15" x14ac:dyDescent="0.2">
      <c r="A19" s="25">
        <v>8</v>
      </c>
      <c r="B19" s="26">
        <v>165</v>
      </c>
      <c r="C19" s="27" t="str">
        <f>VLOOKUP($B19,'[1]STARTOVKA SABZO '!$A$2:$D$64,2,FALSE)</f>
        <v>Hejkrlík</v>
      </c>
      <c r="D19" s="27" t="str">
        <f>VLOOKUP($B19,'[1]STARTOVKA SABZO '!$A$2:$D$64,3,FALSE)</f>
        <v>Filip</v>
      </c>
      <c r="E19" s="27">
        <f>VLOOKUP($B19,'[1]STARTOVKA SABZO '!$A$2:$D$64,4,FALSE)</f>
        <v>1979</v>
      </c>
      <c r="F19" s="25" t="str">
        <f t="shared" si="0"/>
        <v>do 49</v>
      </c>
      <c r="G19" s="27" t="s">
        <v>22</v>
      </c>
      <c r="H19" s="28">
        <v>1.1747685185185186E-2</v>
      </c>
      <c r="I19" s="29" t="str">
        <f>IF(AND(E19&gt;1900,YEAR($C$5)-$E19&lt;=$I$10),COUNT($I$11:I18)+1,"")</f>
        <v/>
      </c>
      <c r="J19" s="29" t="str">
        <f>IF(AND(E19&gt;1900,YEAR($C$5)-$E19&gt;$I$10,YEAR($C$5)-$E19&lt;=$J$10),COUNT($J$11:J18)+1,"")</f>
        <v/>
      </c>
      <c r="K19" s="29">
        <f>IF(AND(E19&gt;1900,YEAR($C$5)-$E19&gt;$J$10,YEAR($C$5)-$E19&lt;=$K$10),COUNT($K$11:K18)+1,"")</f>
        <v>6</v>
      </c>
      <c r="L19" s="29" t="str">
        <f>IF(AND(E19&gt;1900,YEAR($C$5)-$E19&gt;$K$10,YEAR($C$5)-$E19&lt;=$L$10),COUNT($L$11:L18)+1,"")</f>
        <v/>
      </c>
      <c r="M19" s="29" t="str">
        <f>IF(AND(E19&gt;1900,YEAR($C$5)-$E19&gt;$L$10,YEAR($C$5)-$E19&lt;=$M$10),COUNT($M$11:M18)+1,"")</f>
        <v/>
      </c>
      <c r="N19" s="29" t="str">
        <f>IF(AND(E19&gt;1900,YEAR($C$5)-$E19&gt;=$N$10),COUNT($N$11:N18)+1,"")</f>
        <v/>
      </c>
      <c r="O19" s="30" t="s">
        <v>23</v>
      </c>
    </row>
    <row r="20" spans="1:15" x14ac:dyDescent="0.2">
      <c r="A20" s="25">
        <v>9</v>
      </c>
      <c r="B20" s="26">
        <v>124</v>
      </c>
      <c r="C20" s="27" t="str">
        <f>VLOOKUP($B20,'[1]STARTOVKA SABZO '!$A$2:$D$64,2,FALSE)</f>
        <v>Jindra</v>
      </c>
      <c r="D20" s="27" t="str">
        <f>VLOOKUP($B20,'[1]STARTOVKA SABZO '!$A$2:$D$64,3,FALSE)</f>
        <v>David</v>
      </c>
      <c r="E20" s="27">
        <f>VLOOKUP($B20,'[1]STARTOVKA SABZO '!$A$2:$D$64,4,FALSE)</f>
        <v>1960</v>
      </c>
      <c r="F20" s="25" t="str">
        <f t="shared" si="0"/>
        <v>do 69</v>
      </c>
      <c r="G20" s="27" t="s">
        <v>22</v>
      </c>
      <c r="H20" s="28">
        <v>1.2060185185185186E-2</v>
      </c>
      <c r="I20" s="29" t="str">
        <f>IF(AND(E20&gt;1900,YEAR($C$5)-$E20&lt;=$I$10),COUNT($I$11:I19)+1,"")</f>
        <v/>
      </c>
      <c r="J20" s="29" t="str">
        <f>IF(AND(E20&gt;1900,YEAR($C$5)-$E20&gt;$I$10,YEAR($C$5)-$E20&lt;=$J$10),COUNT($J$11:J19)+1,"")</f>
        <v/>
      </c>
      <c r="K20" s="29" t="str">
        <f>IF(AND(E20&gt;1900,YEAR($C$5)-$E20&gt;$J$10,YEAR($C$5)-$E20&lt;=$K$10),COUNT($K$11:K19)+1,"")</f>
        <v/>
      </c>
      <c r="L20" s="29" t="str">
        <f>IF(AND(E20&gt;1900,YEAR($C$5)-$E20&gt;$K$10,YEAR($C$5)-$E20&lt;=$L$10),COUNT($L$11:L19)+1,"")</f>
        <v/>
      </c>
      <c r="M20" s="29">
        <f>IF(AND(E20&gt;1900,YEAR($C$5)-$E20&gt;$L$10,YEAR($C$5)-$E20&lt;=$M$10),COUNT($M$11:M19)+1,"")</f>
        <v>2</v>
      </c>
      <c r="N20" s="29" t="str">
        <f>IF(AND(E20&gt;1900,YEAR($C$5)-$E20&gt;=$N$10),COUNT($N$11:N19)+1,"")</f>
        <v/>
      </c>
      <c r="O20" s="30" t="s">
        <v>23</v>
      </c>
    </row>
    <row r="21" spans="1:15" x14ac:dyDescent="0.2">
      <c r="A21" s="25">
        <v>10</v>
      </c>
      <c r="B21" s="26">
        <v>113</v>
      </c>
      <c r="C21" s="27" t="str">
        <f>VLOOKUP($B21,'[1]STARTOVKA SABZO '!$A$2:$D$64,2,FALSE)</f>
        <v>Diviš</v>
      </c>
      <c r="D21" s="27" t="str">
        <f>VLOOKUP($B21,'[1]STARTOVKA SABZO '!$A$2:$D$64,3,FALSE)</f>
        <v>Martin</v>
      </c>
      <c r="E21" s="27">
        <f>VLOOKUP($B21,'[1]STARTOVKA SABZO '!$A$2:$D$64,4,FALSE)</f>
        <v>1963</v>
      </c>
      <c r="F21" s="25" t="str">
        <f t="shared" si="0"/>
        <v>do 69</v>
      </c>
      <c r="G21" s="27" t="s">
        <v>22</v>
      </c>
      <c r="H21" s="28">
        <v>1.2395833333333335E-2</v>
      </c>
      <c r="I21" s="29" t="str">
        <f>IF(AND(E21&gt;1900,YEAR($C$5)-$E21&lt;=$I$10),COUNT($I$11:I20)+1,"")</f>
        <v/>
      </c>
      <c r="J21" s="29" t="str">
        <f>IF(AND(E21&gt;1900,YEAR($C$5)-$E21&gt;$I$10,YEAR($C$5)-$E21&lt;=$J$10),COUNT($J$11:J20)+1,"")</f>
        <v/>
      </c>
      <c r="K21" s="29" t="str">
        <f>IF(AND(E21&gt;1900,YEAR($C$5)-$E21&gt;$J$10,YEAR($C$5)-$E21&lt;=$K$10),COUNT($K$11:K20)+1,"")</f>
        <v/>
      </c>
      <c r="L21" s="29" t="str">
        <f>IF(AND(E21&gt;1900,YEAR($C$5)-$E21&gt;$K$10,YEAR($C$5)-$E21&lt;=$L$10),COUNT($L$11:L20)+1,"")</f>
        <v/>
      </c>
      <c r="M21" s="29">
        <f>IF(AND(E21&gt;1900,YEAR($C$5)-$E21&gt;$L$10,YEAR($C$5)-$E21&lt;=$M$10),COUNT($M$11:M20)+1,"")</f>
        <v>3</v>
      </c>
      <c r="N21" s="29" t="str">
        <f>IF(AND(E21&gt;1900,YEAR($C$5)-$E21&gt;=$N$10),COUNT($N$11:N20)+1,"")</f>
        <v/>
      </c>
      <c r="O21" s="30" t="s">
        <v>23</v>
      </c>
    </row>
    <row r="22" spans="1:15" x14ac:dyDescent="0.2">
      <c r="A22" s="25">
        <v>11</v>
      </c>
      <c r="B22" s="26">
        <v>182</v>
      </c>
      <c r="C22" s="27" t="str">
        <f>VLOOKUP($B22,'[1]STARTOVKA SABZO '!$A$2:$D$64,2,FALSE)</f>
        <v>Hoke</v>
      </c>
      <c r="D22" s="27" t="str">
        <f>VLOOKUP($B22,'[1]STARTOVKA SABZO '!$A$2:$D$64,3,FALSE)</f>
        <v>Milan</v>
      </c>
      <c r="E22" s="27">
        <f>VLOOKUP($B22,'[1]STARTOVKA SABZO '!$A$2:$D$64,4,FALSE)</f>
        <v>1961</v>
      </c>
      <c r="F22" s="25" t="str">
        <f t="shared" si="0"/>
        <v>do 69</v>
      </c>
      <c r="G22" s="27" t="s">
        <v>22</v>
      </c>
      <c r="H22" s="28">
        <v>1.2442129629629629E-2</v>
      </c>
      <c r="I22" s="29" t="str">
        <f>IF(AND(E22&gt;1900,YEAR($C$5)-$E22&lt;=$I$10),COUNT($I$11:I21)+1,"")</f>
        <v/>
      </c>
      <c r="J22" s="29" t="str">
        <f>IF(AND(E22&gt;1900,YEAR($C$5)-$E22&gt;$I$10,YEAR($C$5)-$E22&lt;=$J$10),COUNT($J$11:J21)+1,"")</f>
        <v/>
      </c>
      <c r="K22" s="29" t="str">
        <f>IF(AND(E22&gt;1900,YEAR($C$5)-$E22&gt;$J$10,YEAR($C$5)-$E22&lt;=$K$10),COUNT($K$11:K21)+1,"")</f>
        <v/>
      </c>
      <c r="L22" s="29" t="str">
        <f>IF(AND(E22&gt;1900,YEAR($C$5)-$E22&gt;$K$10,YEAR($C$5)-$E22&lt;=$L$10),COUNT($L$11:L21)+1,"")</f>
        <v/>
      </c>
      <c r="M22" s="29">
        <f>IF(AND(E22&gt;1900,YEAR($C$5)-$E22&gt;$L$10,YEAR($C$5)-$E22&lt;=$M$10),COUNT($M$11:M21)+1,"")</f>
        <v>4</v>
      </c>
      <c r="N22" s="29" t="str">
        <f>IF(AND(E22&gt;1900,YEAR($C$5)-$E22&gt;=$N$10),COUNT($N$11:N21)+1,"")</f>
        <v/>
      </c>
      <c r="O22" s="30" t="s">
        <v>23</v>
      </c>
    </row>
    <row r="23" spans="1:15" x14ac:dyDescent="0.2">
      <c r="A23" s="25">
        <v>12</v>
      </c>
      <c r="B23" s="26">
        <v>2</v>
      </c>
      <c r="C23" s="27" t="s">
        <v>28</v>
      </c>
      <c r="D23" s="27" t="s">
        <v>29</v>
      </c>
      <c r="E23" s="27">
        <v>2001</v>
      </c>
      <c r="F23" s="25" t="str">
        <f t="shared" si="0"/>
        <v>do 39</v>
      </c>
      <c r="G23" s="27" t="s">
        <v>30</v>
      </c>
      <c r="H23" s="28">
        <v>1.2453703703703703E-2</v>
      </c>
      <c r="I23" s="29">
        <f>IF(AND(E23&gt;1900,YEAR($C$5)-$E23&lt;=$I$10),COUNT($I$11:I22)+1,"")</f>
        <v>1</v>
      </c>
      <c r="J23" s="29" t="str">
        <f>IF(AND(E23&gt;1900,YEAR($C$5)-$E23&gt;$I$10,YEAR($C$5)-$E23&lt;=$J$10),COUNT($J$11:J22)+1,"")</f>
        <v/>
      </c>
      <c r="K23" s="29" t="str">
        <f>IF(AND(E23&gt;1900,YEAR($C$5)-$E23&gt;$J$10,YEAR($C$5)-$E23&lt;=$K$10),COUNT($K$11:K22)+1,"")</f>
        <v/>
      </c>
      <c r="L23" s="29" t="str">
        <f>IF(AND(E23&gt;1900,YEAR($C$5)-$E23&gt;$K$10,YEAR($C$5)-$E23&lt;=$L$10),COUNT($L$11:L22)+1,"")</f>
        <v/>
      </c>
      <c r="M23" s="29" t="str">
        <f>IF(AND(E23&gt;1900,YEAR($C$5)-$E23&gt;$L$10,YEAR($C$5)-$E23&lt;=$M$10),COUNT($M$11:M22)+1,"")</f>
        <v/>
      </c>
      <c r="N23" s="29" t="str">
        <f>IF(AND(E23&gt;1900,YEAR($C$5)-$E23&gt;=$N$10),COUNT($N$11:N22)+1,"")</f>
        <v/>
      </c>
      <c r="O23" s="30" t="s">
        <v>23</v>
      </c>
    </row>
    <row r="24" spans="1:15" x14ac:dyDescent="0.2">
      <c r="A24" s="25">
        <v>13</v>
      </c>
      <c r="B24" s="26">
        <v>185</v>
      </c>
      <c r="C24" s="27" t="str">
        <f>VLOOKUP($B24,'[1]STARTOVKA SABZO '!$A$2:$D$64,2,FALSE)</f>
        <v>Hanousek</v>
      </c>
      <c r="D24" s="27" t="str">
        <f>VLOOKUP($B24,'[1]STARTOVKA SABZO '!$A$2:$D$64,3,FALSE)</f>
        <v>Jakub</v>
      </c>
      <c r="E24" s="27">
        <f>VLOOKUP($B24,'[1]STARTOVKA SABZO '!$A$2:$D$64,4,FALSE)</f>
        <v>1991</v>
      </c>
      <c r="F24" s="25" t="str">
        <f t="shared" si="0"/>
        <v>do 39</v>
      </c>
      <c r="G24" s="27" t="s">
        <v>22</v>
      </c>
      <c r="H24" s="28">
        <v>1.252314814814815E-2</v>
      </c>
      <c r="I24" s="29" t="str">
        <f>IF(AND(E24&gt;1900,YEAR($C$5)-$E24&lt;=$I$10),COUNT($I$11:I23)+1,"")</f>
        <v/>
      </c>
      <c r="J24" s="29">
        <f>IF(AND(E24&gt;1900,YEAR($C$5)-$E24&gt;$I$10,YEAR($C$5)-$E24&lt;=$J$10),COUNT($J$11:J23)+1,"")</f>
        <v>2</v>
      </c>
      <c r="K24" s="29" t="str">
        <f>IF(AND(E24&gt;1900,YEAR($C$5)-$E24&gt;$J$10,YEAR($C$5)-$E24&lt;=$K$10),COUNT($K$11:K23)+1,"")</f>
        <v/>
      </c>
      <c r="L24" s="29" t="str">
        <f>IF(AND(E24&gt;1900,YEAR($C$5)-$E24&gt;$K$10,YEAR($C$5)-$E24&lt;=$L$10),COUNT($L$11:L23)+1,"")</f>
        <v/>
      </c>
      <c r="M24" s="29" t="str">
        <f>IF(AND(E24&gt;1900,YEAR($C$5)-$E24&gt;$L$10,YEAR($C$5)-$E24&lt;=$M$10),COUNT($M$11:M23)+1,"")</f>
        <v/>
      </c>
      <c r="N24" s="29" t="str">
        <f>IF(AND(E24&gt;1900,YEAR($C$5)-$E24&gt;=$N$10),COUNT($N$11:N23)+1,"")</f>
        <v/>
      </c>
      <c r="O24" s="30" t="s">
        <v>23</v>
      </c>
    </row>
    <row r="25" spans="1:15" x14ac:dyDescent="0.2">
      <c r="A25" s="25">
        <v>14</v>
      </c>
      <c r="B25" s="26">
        <v>126</v>
      </c>
      <c r="C25" s="27" t="str">
        <f>VLOOKUP($B25,'[1]STARTOVKA SABZO '!$A$2:$D$64,2,FALSE)</f>
        <v>Ledvinka</v>
      </c>
      <c r="D25" s="27" t="str">
        <f>VLOOKUP($B25,'[1]STARTOVKA SABZO '!$A$2:$D$64,3,FALSE)</f>
        <v>Josef</v>
      </c>
      <c r="E25" s="27">
        <f>VLOOKUP($B25,'[1]STARTOVKA SABZO '!$A$2:$D$64,4,FALSE)</f>
        <v>1972</v>
      </c>
      <c r="F25" s="25" t="str">
        <f t="shared" si="0"/>
        <v>do 59</v>
      </c>
      <c r="G25" s="27" t="s">
        <v>22</v>
      </c>
      <c r="H25" s="28">
        <v>1.3020833333333334E-2</v>
      </c>
      <c r="I25" s="29" t="str">
        <f>IF(AND(E25&gt;1900,YEAR($C$5)-$E25&lt;=$I$10),COUNT($I$11:I24)+1,"")</f>
        <v/>
      </c>
      <c r="J25" s="29" t="str">
        <f>IF(AND(E25&gt;1900,YEAR($C$5)-$E25&gt;$I$10,YEAR($C$5)-$E25&lt;=$J$10),COUNT($J$11:J24)+1,"")</f>
        <v/>
      </c>
      <c r="K25" s="29" t="str">
        <f>IF(AND(E25&gt;1900,YEAR($C$5)-$E25&gt;$J$10,YEAR($C$5)-$E25&lt;=$K$10),COUNT($K$11:K24)+1,"")</f>
        <v/>
      </c>
      <c r="L25" s="29">
        <f>IF(AND(E25&gt;1900,YEAR($C$5)-$E25&gt;$K$10,YEAR($C$5)-$E25&lt;=$L$10),COUNT($L$11:L24)+1,"")</f>
        <v>1</v>
      </c>
      <c r="M25" s="29" t="str">
        <f>IF(AND(E25&gt;1900,YEAR($C$5)-$E25&gt;$L$10,YEAR($C$5)-$E25&lt;=$M$10),COUNT($M$11:M24)+1,"")</f>
        <v/>
      </c>
      <c r="N25" s="29" t="str">
        <f>IF(AND(E25&gt;1900,YEAR($C$5)-$E25&gt;=$N$10),COUNT($N$11:N24)+1,"")</f>
        <v/>
      </c>
      <c r="O25" s="30" t="s">
        <v>23</v>
      </c>
    </row>
    <row r="26" spans="1:15" x14ac:dyDescent="0.2">
      <c r="A26" s="25">
        <v>15</v>
      </c>
      <c r="B26" s="26">
        <v>167</v>
      </c>
      <c r="C26" s="27" t="str">
        <f>VLOOKUP($B26,'[1]STARTOVKA SABZO '!$A$2:$D$64,2,FALSE)</f>
        <v>Šebesta</v>
      </c>
      <c r="D26" s="27" t="str">
        <f>VLOOKUP($B26,'[1]STARTOVKA SABZO '!$A$2:$D$64,3,FALSE)</f>
        <v>Michal</v>
      </c>
      <c r="E26" s="27">
        <f>VLOOKUP($B26,'[1]STARTOVKA SABZO '!$A$2:$D$64,4,FALSE)</f>
        <v>1983</v>
      </c>
      <c r="F26" s="25" t="str">
        <f t="shared" si="0"/>
        <v>do 49</v>
      </c>
      <c r="G26" s="27" t="s">
        <v>22</v>
      </c>
      <c r="H26" s="28">
        <v>1.3182870370370371E-2</v>
      </c>
      <c r="I26" s="29" t="str">
        <f>IF(AND(E26&gt;1900,YEAR($C$5)-$E26&lt;=$I$10),COUNT($I$11:I25)+1,"")</f>
        <v/>
      </c>
      <c r="J26" s="29" t="str">
        <f>IF(AND(E26&gt;1900,YEAR($C$5)-$E26&gt;$I$10,YEAR($C$5)-$E26&lt;=$J$10),COUNT($J$11:J25)+1,"")</f>
        <v/>
      </c>
      <c r="K26" s="29">
        <f>IF(AND(E26&gt;1900,YEAR($C$5)-$E26&gt;$J$10,YEAR($C$5)-$E26&lt;=$K$10),COUNT($K$11:K25)+1,"")</f>
        <v>7</v>
      </c>
      <c r="L26" s="29" t="str">
        <f>IF(AND(E26&gt;1900,YEAR($C$5)-$E26&gt;$K$10,YEAR($C$5)-$E26&lt;=$L$10),COUNT($L$11:L25)+1,"")</f>
        <v/>
      </c>
      <c r="M26" s="29" t="str">
        <f>IF(AND(E26&gt;1900,YEAR($C$5)-$E26&gt;$L$10,YEAR($C$5)-$E26&lt;=$M$10),COUNT($M$11:M25)+1,"")</f>
        <v/>
      </c>
      <c r="N26" s="29" t="str">
        <f>IF(AND(E26&gt;1900,YEAR($C$5)-$E26&gt;=$N$10),COUNT($N$11:N25)+1,"")</f>
        <v/>
      </c>
      <c r="O26" s="30" t="s">
        <v>23</v>
      </c>
    </row>
    <row r="27" spans="1:15" x14ac:dyDescent="0.2">
      <c r="A27" s="25">
        <v>16</v>
      </c>
      <c r="B27" s="26">
        <v>115</v>
      </c>
      <c r="C27" s="27" t="str">
        <f>VLOOKUP($B27,'[1]STARTOVKA SABZO '!$A$2:$D$64,2,FALSE)</f>
        <v>Doležal</v>
      </c>
      <c r="D27" s="27" t="str">
        <f>VLOOKUP($B27,'[1]STARTOVKA SABZO '!$A$2:$D$64,3,FALSE)</f>
        <v>Jaromír</v>
      </c>
      <c r="E27" s="27">
        <f>VLOOKUP($B27,'[1]STARTOVKA SABZO '!$A$2:$D$64,4,FALSE)</f>
        <v>1957</v>
      </c>
      <c r="F27" s="25" t="str">
        <f t="shared" si="0"/>
        <v>do 69</v>
      </c>
      <c r="G27" s="27" t="s">
        <v>22</v>
      </c>
      <c r="H27" s="28">
        <v>1.324074074074074E-2</v>
      </c>
      <c r="I27" s="29" t="str">
        <f>IF(AND(E27&gt;1900,YEAR($C$5)-$E27&lt;=$I$10),COUNT($I$11:I26)+1,"")</f>
        <v/>
      </c>
      <c r="J27" s="29" t="str">
        <f>IF(AND(E27&gt;1900,YEAR($C$5)-$E27&gt;$I$10,YEAR($C$5)-$E27&lt;=$J$10),COUNT($J$11:J26)+1,"")</f>
        <v/>
      </c>
      <c r="K27" s="29" t="str">
        <f>IF(AND(E27&gt;1900,YEAR($C$5)-$E27&gt;$J$10,YEAR($C$5)-$E27&lt;=$K$10),COUNT($K$11:K26)+1,"")</f>
        <v/>
      </c>
      <c r="L27" s="29" t="str">
        <f>IF(AND(E27&gt;1900,YEAR($C$5)-$E27&gt;$K$10,YEAR($C$5)-$E27&lt;=$L$10),COUNT($L$11:L26)+1,"")</f>
        <v/>
      </c>
      <c r="M27" s="29">
        <f>IF(AND(E27&gt;1900,YEAR($C$5)-$E27&gt;$L$10,YEAR($C$5)-$E27&lt;=$M$10),COUNT($M$11:M26)+1,"")</f>
        <v>5</v>
      </c>
      <c r="N27" s="29" t="str">
        <f>IF(AND(E27&gt;1900,YEAR($C$5)-$E27&gt;=$N$10),COUNT($N$11:N26)+1,"")</f>
        <v/>
      </c>
      <c r="O27" s="30" t="s">
        <v>23</v>
      </c>
    </row>
    <row r="28" spans="1:15" x14ac:dyDescent="0.2">
      <c r="A28" s="25">
        <v>17</v>
      </c>
      <c r="B28" s="26">
        <v>7</v>
      </c>
      <c r="C28" s="27" t="s">
        <v>31</v>
      </c>
      <c r="D28" s="27" t="s">
        <v>32</v>
      </c>
      <c r="E28" s="27">
        <v>2015</v>
      </c>
      <c r="F28" s="25" t="str">
        <f t="shared" si="0"/>
        <v>do 39</v>
      </c>
      <c r="G28" s="27" t="s">
        <v>33</v>
      </c>
      <c r="H28" s="28">
        <v>1.3391203703703704E-2</v>
      </c>
      <c r="I28" s="29">
        <f>IF(AND(E28&gt;1900,YEAR($C$5)-$E28&lt;=$I$10),COUNT($I$11:I27)+1,"")</f>
        <v>2</v>
      </c>
      <c r="J28" s="29" t="str">
        <f>IF(AND(E28&gt;1900,YEAR($C$5)-$E28&gt;$I$10,YEAR($C$5)-$E28&lt;=$J$10),COUNT($J$11:J27)+1,"")</f>
        <v/>
      </c>
      <c r="K28" s="29" t="str">
        <f>IF(AND(E28&gt;1900,YEAR($C$5)-$E28&gt;$J$10,YEAR($C$5)-$E28&lt;=$K$10),COUNT($K$11:K27)+1,"")</f>
        <v/>
      </c>
      <c r="L28" s="29" t="str">
        <f>IF(AND(E28&gt;1900,YEAR($C$5)-$E28&gt;$K$10,YEAR($C$5)-$E28&lt;=$L$10),COUNT($L$11:L27)+1,"")</f>
        <v/>
      </c>
      <c r="M28" s="29" t="str">
        <f>IF(AND(E28&gt;1900,YEAR($C$5)-$E28&gt;$L$10,YEAR($C$5)-$E28&lt;=$M$10),COUNT($M$11:M27)+1,"")</f>
        <v/>
      </c>
      <c r="N28" s="29" t="str">
        <f>IF(AND(E28&gt;1900,YEAR($C$5)-$E28&gt;=$N$10),COUNT($N$11:N27)+1,"")</f>
        <v/>
      </c>
      <c r="O28" s="30" t="s">
        <v>23</v>
      </c>
    </row>
    <row r="29" spans="1:15" x14ac:dyDescent="0.2">
      <c r="A29" s="25">
        <v>18</v>
      </c>
      <c r="B29" s="26">
        <v>176</v>
      </c>
      <c r="C29" s="27" t="str">
        <f>VLOOKUP($B29,'[1]STARTOVKA SABZO '!$A$2:$D$64,2,FALSE)</f>
        <v>Aldorf</v>
      </c>
      <c r="D29" s="27" t="str">
        <f>VLOOKUP($B29,'[1]STARTOVKA SABZO '!$A$2:$D$64,3,FALSE)</f>
        <v>Luboš</v>
      </c>
      <c r="E29" s="27">
        <f>VLOOKUP($B29,'[1]STARTOVKA SABZO '!$A$2:$D$64,4,FALSE)</f>
        <v>1964</v>
      </c>
      <c r="F29" s="25" t="str">
        <f t="shared" si="0"/>
        <v>do 69</v>
      </c>
      <c r="G29" s="27" t="s">
        <v>22</v>
      </c>
      <c r="H29" s="28">
        <v>1.3472222222222221E-2</v>
      </c>
      <c r="I29" s="29" t="str">
        <f>IF(AND(E29&gt;1900,YEAR($C$5)-$E29&lt;=$I$10),COUNT($I$11:I28)+1,"")</f>
        <v/>
      </c>
      <c r="J29" s="29" t="str">
        <f>IF(AND(E29&gt;1900,YEAR($C$5)-$E29&gt;$I$10,YEAR($C$5)-$E29&lt;=$J$10),COUNT($J$11:J28)+1,"")</f>
        <v/>
      </c>
      <c r="K29" s="29" t="str">
        <f>IF(AND(E29&gt;1900,YEAR($C$5)-$E29&gt;$J$10,YEAR($C$5)-$E29&lt;=$K$10),COUNT($K$11:K28)+1,"")</f>
        <v/>
      </c>
      <c r="L29" s="29" t="str">
        <f>IF(AND(E29&gt;1900,YEAR($C$5)-$E29&gt;$K$10,YEAR($C$5)-$E29&lt;=$L$10),COUNT($L$11:L28)+1,"")</f>
        <v/>
      </c>
      <c r="M29" s="29">
        <f>IF(AND(E29&gt;1900,YEAR($C$5)-$E29&gt;$L$10,YEAR($C$5)-$E29&lt;=$M$10),COUNT($M$11:M28)+1,"")</f>
        <v>6</v>
      </c>
      <c r="N29" s="29" t="str">
        <f>IF(AND(E29&gt;1900,YEAR($C$5)-$E29&gt;=$N$10),COUNT($N$11:N28)+1,"")</f>
        <v/>
      </c>
      <c r="O29" s="30" t="s">
        <v>23</v>
      </c>
    </row>
    <row r="30" spans="1:15" x14ac:dyDescent="0.2">
      <c r="A30" s="25">
        <v>19</v>
      </c>
      <c r="B30" s="26">
        <v>150</v>
      </c>
      <c r="C30" s="27" t="str">
        <f>VLOOKUP($B30,'[1]STARTOVKA SABZO '!$A$2:$D$64,2,FALSE)</f>
        <v>Urban</v>
      </c>
      <c r="D30" s="27" t="str">
        <f>VLOOKUP($B30,'[1]STARTOVKA SABZO '!$A$2:$D$64,3,FALSE)</f>
        <v>Josef</v>
      </c>
      <c r="E30" s="27">
        <f>VLOOKUP($B30,'[1]STARTOVKA SABZO '!$A$2:$D$64,4,FALSE)</f>
        <v>1956</v>
      </c>
      <c r="F30" s="25" t="str">
        <f t="shared" si="0"/>
        <v>do 69</v>
      </c>
      <c r="G30" s="27" t="s">
        <v>22</v>
      </c>
      <c r="H30" s="28">
        <v>1.3993055555555555E-2</v>
      </c>
      <c r="I30" s="29" t="str">
        <f>IF(AND(E30&gt;1900,YEAR($C$5)-$E30&lt;=$I$10),COUNT($I$11:I29)+1,"")</f>
        <v/>
      </c>
      <c r="J30" s="29" t="str">
        <f>IF(AND(E30&gt;1900,YEAR($C$5)-$E30&gt;$I$10,YEAR($C$5)-$E30&lt;=$J$10),COUNT($J$11:J29)+1,"")</f>
        <v/>
      </c>
      <c r="K30" s="29" t="str">
        <f>IF(AND(E30&gt;1900,YEAR($C$5)-$E30&gt;$J$10,YEAR($C$5)-$E30&lt;=$K$10),COUNT($K$11:K29)+1,"")</f>
        <v/>
      </c>
      <c r="L30" s="29" t="str">
        <f>IF(AND(E30&gt;1900,YEAR($C$5)-$E30&gt;$K$10,YEAR($C$5)-$E30&lt;=$L$10),COUNT($L$11:L29)+1,"")</f>
        <v/>
      </c>
      <c r="M30" s="29">
        <f>IF(AND(E30&gt;1900,YEAR($C$5)-$E30&gt;$L$10,YEAR($C$5)-$E30&lt;=$M$10),COUNT($M$11:M29)+1,"")</f>
        <v>7</v>
      </c>
      <c r="N30" s="29" t="str">
        <f>IF(AND(E30&gt;1900,YEAR($C$5)-$E30&gt;=$N$10),COUNT($N$11:N29)+1,"")</f>
        <v/>
      </c>
      <c r="O30" s="30" t="s">
        <v>23</v>
      </c>
    </row>
    <row r="31" spans="1:15" x14ac:dyDescent="0.2">
      <c r="A31" s="25">
        <v>20</v>
      </c>
      <c r="B31" s="26">
        <v>132</v>
      </c>
      <c r="C31" s="27" t="str">
        <f>VLOOKUP($B31,'[1]STARTOVKA SABZO '!$A$2:$D$64,2,FALSE)</f>
        <v>Nový</v>
      </c>
      <c r="D31" s="27" t="str">
        <f>VLOOKUP($B31,'[1]STARTOVKA SABZO '!$A$2:$D$64,3,FALSE)</f>
        <v>Břetislav</v>
      </c>
      <c r="E31" s="27">
        <f>VLOOKUP($B31,'[1]STARTOVKA SABZO '!$A$2:$D$64,4,FALSE)</f>
        <v>1947</v>
      </c>
      <c r="F31" s="25" t="str">
        <f>IF($E31&gt;1900,IF(YEAR($C$5)-$E31&lt;=$J$10,"do "&amp;$J$10,IF(YEAR($C$5)-$E31&lt;=$K$10,"do "&amp;$K$10,IF(YEAR($C$5)-$E31&lt;=$L$10,"do "&amp;$L$10,IF(YEAR($C$5)-$E31&lt;=$M$10,"do "&amp;$M$10,IF(YEAR($C$5)-$E31&lt;=$N$10,"do "&amp;$N$10,$O$10&amp;" +70"))))),"")</f>
        <v xml:space="preserve"> +70</v>
      </c>
      <c r="G31" s="27" t="s">
        <v>22</v>
      </c>
      <c r="H31" s="28">
        <v>1.4016203703703704E-2</v>
      </c>
      <c r="I31" s="29" t="str">
        <f>IF(AND(E31&gt;1900,YEAR($C$5)-$E31&lt;=$I$10),COUNT($I$11:I30)+1,"")</f>
        <v/>
      </c>
      <c r="J31" s="29" t="str">
        <f>IF(AND(E31&gt;1900,YEAR($C$5)-$E31&gt;$I$10,YEAR($C$5)-$E31&lt;=$J$10),COUNT($J$11:J30)+1,"")</f>
        <v/>
      </c>
      <c r="K31" s="29" t="str">
        <f>IF(AND(E31&gt;1900,YEAR($C$5)-$E31&gt;$J$10,YEAR($C$5)-$E31&lt;=$K$10),COUNT($K$11:K30)+1,"")</f>
        <v/>
      </c>
      <c r="L31" s="29" t="str">
        <f>IF(AND(E31&gt;1900,YEAR($C$5)-$E31&gt;$K$10,YEAR($C$5)-$E31&lt;=$L$10),COUNT($L$11:L30)+1,"")</f>
        <v/>
      </c>
      <c r="M31" s="29" t="str">
        <f>IF(AND(E31&gt;1900,YEAR($C$5)-$E31&gt;$L$10,YEAR($C$5)-$E31&lt;=$M$10),COUNT($M$11:M30)+1,"")</f>
        <v/>
      </c>
      <c r="N31" s="29">
        <f>IF(AND(E31&gt;1900,YEAR($C$5)-$E31&gt;=$N$10),COUNT($N$11:N30)+1,"")</f>
        <v>1</v>
      </c>
      <c r="O31" s="30" t="s">
        <v>23</v>
      </c>
    </row>
    <row r="32" spans="1:15" x14ac:dyDescent="0.2">
      <c r="A32" s="25">
        <v>21</v>
      </c>
      <c r="B32" s="26">
        <v>112</v>
      </c>
      <c r="C32" s="27" t="str">
        <f>VLOOKUP($B32,'[1]STARTOVKA SABZO '!$A$2:$D$64,2,FALSE)</f>
        <v>Čižinský</v>
      </c>
      <c r="D32" s="27" t="str">
        <f>VLOOKUP($B32,'[1]STARTOVKA SABZO '!$A$2:$D$64,3,FALSE)</f>
        <v>Jaromír</v>
      </c>
      <c r="E32" s="27">
        <f>VLOOKUP($B32,'[1]STARTOVKA SABZO '!$A$2:$D$64,4,FALSE)</f>
        <v>1955</v>
      </c>
      <c r="F32" s="25" t="str">
        <f t="shared" si="0"/>
        <v>do 69</v>
      </c>
      <c r="G32" s="27" t="s">
        <v>22</v>
      </c>
      <c r="H32" s="28">
        <v>1.4560185185185183E-2</v>
      </c>
      <c r="I32" s="29" t="str">
        <f>IF(AND(E32&gt;1900,YEAR($C$5)-$E32&lt;=$I$10),COUNT($I$11:I31)+1,"")</f>
        <v/>
      </c>
      <c r="J32" s="29" t="str">
        <f>IF(AND(E32&gt;1900,YEAR($C$5)-$E32&gt;$I$10,YEAR($C$5)-$E32&lt;=$J$10),COUNT($J$11:J31)+1,"")</f>
        <v/>
      </c>
      <c r="K32" s="29" t="str">
        <f>IF(AND(E32&gt;1900,YEAR($C$5)-$E32&gt;$J$10,YEAR($C$5)-$E32&lt;=$K$10),COUNT($K$11:K31)+1,"")</f>
        <v/>
      </c>
      <c r="L32" s="29" t="str">
        <f>IF(AND(E32&gt;1900,YEAR($C$5)-$E32&gt;$K$10,YEAR($C$5)-$E32&lt;=$L$10),COUNT($L$11:L31)+1,"")</f>
        <v/>
      </c>
      <c r="M32" s="29">
        <f>IF(AND(E32&gt;1900,YEAR($C$5)-$E32&gt;$L$10,YEAR($C$5)-$E32&lt;=$M$10),COUNT($M$11:M31)+1,"")</f>
        <v>8</v>
      </c>
      <c r="N32" s="29" t="str">
        <f>IF(AND(E32&gt;1900,YEAR($C$5)-$E32&gt;=$N$10),COUNT($N$11:N31)+1,"")</f>
        <v/>
      </c>
      <c r="O32" s="30" t="s">
        <v>23</v>
      </c>
    </row>
    <row r="33" spans="1:15" x14ac:dyDescent="0.2">
      <c r="A33" s="25">
        <v>22</v>
      </c>
      <c r="B33" s="26">
        <v>136</v>
      </c>
      <c r="C33" s="27" t="str">
        <f>VLOOKUP($B33,'[1]STARTOVKA SABZO '!$A$2:$D$64,2,FALSE)</f>
        <v>Paukert</v>
      </c>
      <c r="D33" s="27" t="str">
        <f>VLOOKUP($B33,'[1]STARTOVKA SABZO '!$A$2:$D$64,3,FALSE)</f>
        <v>Milan</v>
      </c>
      <c r="E33" s="27">
        <f>VLOOKUP($B33,'[1]STARTOVKA SABZO '!$A$2:$D$64,4,FALSE)</f>
        <v>1950</v>
      </c>
      <c r="F33" s="25" t="str">
        <f t="shared" ref="F33:F35" si="1">IF($E33&gt;1900,IF(YEAR($C$5)-$E33&lt;=$J$10,"do "&amp;$J$10,IF(YEAR($C$5)-$E33&lt;=$K$10,"do "&amp;$K$10,IF(YEAR($C$5)-$E33&lt;=$L$10,"do "&amp;$L$10,IF(YEAR($C$5)-$E33&lt;=$M$10,"do "&amp;$M$10,IF(YEAR($C$5)-$E33&lt;=$N$10,"do "&amp;$N$10,$O$10&amp;" +70"))))),"")</f>
        <v xml:space="preserve"> +70</v>
      </c>
      <c r="G33" s="27" t="s">
        <v>22</v>
      </c>
      <c r="H33" s="28">
        <v>1.5324074074074073E-2</v>
      </c>
      <c r="I33" s="29" t="str">
        <f>IF(AND(E33&gt;1900,YEAR($C$5)-$E33&lt;=$I$10),COUNT($I$11:I32)+1,"")</f>
        <v/>
      </c>
      <c r="J33" s="29" t="str">
        <f>IF(AND(E33&gt;1900,YEAR($C$5)-$E33&gt;$I$10,YEAR($C$5)-$E33&lt;=$J$10),COUNT($J$11:J32)+1,"")</f>
        <v/>
      </c>
      <c r="K33" s="29" t="str">
        <f>IF(AND(E33&gt;1900,YEAR($C$5)-$E33&gt;$J$10,YEAR($C$5)-$E33&lt;=$K$10),COUNT($K$11:K32)+1,"")</f>
        <v/>
      </c>
      <c r="L33" s="29" t="str">
        <f>IF(AND(E33&gt;1900,YEAR($C$5)-$E33&gt;$K$10,YEAR($C$5)-$E33&lt;=$L$10),COUNT($L$11:L32)+1,"")</f>
        <v/>
      </c>
      <c r="M33" s="29" t="str">
        <f>IF(AND(E33&gt;1900,YEAR($C$5)-$E33&gt;$L$10,YEAR($C$5)-$E33&lt;=$M$10),COUNT($M$11:M32)+1,"")</f>
        <v/>
      </c>
      <c r="N33" s="29">
        <f>IF(AND(E33&gt;1900,YEAR($C$5)-$E33&gt;=$N$10),COUNT($N$11:N32)+1,"")</f>
        <v>2</v>
      </c>
      <c r="O33" s="30" t="s">
        <v>23</v>
      </c>
    </row>
    <row r="34" spans="1:15" x14ac:dyDescent="0.2">
      <c r="A34" s="25">
        <v>23</v>
      </c>
      <c r="B34" s="26">
        <v>186</v>
      </c>
      <c r="C34" s="27" t="str">
        <f>VLOOKUP($B34,'[1]STARTOVKA SABZO '!$A$2:$D$64,2,FALSE)</f>
        <v>Půda</v>
      </c>
      <c r="D34" s="27" t="str">
        <f>VLOOKUP($B34,'[1]STARTOVKA SABZO '!$A$2:$D$64,3,FALSE)</f>
        <v>Jiří</v>
      </c>
      <c r="E34" s="27">
        <f>VLOOKUP($B34,'[1]STARTOVKA SABZO '!$A$2:$D$64,4,FALSE)</f>
        <v>1952</v>
      </c>
      <c r="F34" s="25" t="str">
        <f t="shared" si="1"/>
        <v xml:space="preserve"> +70</v>
      </c>
      <c r="G34" s="27" t="s">
        <v>22</v>
      </c>
      <c r="H34" s="28">
        <v>1.5949074074074074E-2</v>
      </c>
      <c r="I34" s="29" t="str">
        <f>IF(AND(E34&gt;1900,YEAR($C$5)-$E34&lt;=$I$10),COUNT($I$11:I33)+1,"")</f>
        <v/>
      </c>
      <c r="J34" s="29" t="str">
        <f>IF(AND(E34&gt;1900,YEAR($C$5)-$E34&gt;$I$10,YEAR($C$5)-$E34&lt;=$J$10),COUNT($J$11:J33)+1,"")</f>
        <v/>
      </c>
      <c r="K34" s="29" t="str">
        <f>IF(AND(E34&gt;1900,YEAR($C$5)-$E34&gt;$J$10,YEAR($C$5)-$E34&lt;=$K$10),COUNT($K$11:K33)+1,"")</f>
        <v/>
      </c>
      <c r="L34" s="29" t="str">
        <f>IF(AND(E34&gt;1900,YEAR($C$5)-$E34&gt;$K$10,YEAR($C$5)-$E34&lt;=$L$10),COUNT($L$11:L33)+1,"")</f>
        <v/>
      </c>
      <c r="M34" s="29" t="str">
        <f>IF(AND(E34&gt;1900,YEAR($C$5)-$E34&gt;$L$10,YEAR($C$5)-$E34&lt;=$M$10),COUNT($M$11:M33)+1,"")</f>
        <v/>
      </c>
      <c r="N34" s="29">
        <f>IF(AND(E34&gt;1900,YEAR($C$5)-$E34&gt;=$N$10),COUNT($N$11:N33)+1,"")</f>
        <v>3</v>
      </c>
      <c r="O34" s="30" t="s">
        <v>23</v>
      </c>
    </row>
    <row r="35" spans="1:15" x14ac:dyDescent="0.2">
      <c r="A35" s="25">
        <v>24</v>
      </c>
      <c r="B35" s="26">
        <v>143</v>
      </c>
      <c r="C35" s="27" t="str">
        <f>VLOOKUP($B35,'[1]STARTOVKA SABZO '!$A$2:$D$64,2,FALSE)</f>
        <v>Pucholt</v>
      </c>
      <c r="D35" s="27" t="str">
        <f>VLOOKUP($B35,'[1]STARTOVKA SABZO '!$A$2:$D$64,3,FALSE)</f>
        <v>Miroslav</v>
      </c>
      <c r="E35" s="27">
        <f>VLOOKUP($B35,'[1]STARTOVKA SABZO '!$A$2:$D$64,4,FALSE)</f>
        <v>1951</v>
      </c>
      <c r="F35" s="25" t="str">
        <f t="shared" si="1"/>
        <v xml:space="preserve"> +70</v>
      </c>
      <c r="G35" s="27" t="s">
        <v>22</v>
      </c>
      <c r="H35" s="28">
        <v>1.636574074074074E-2</v>
      </c>
      <c r="I35" s="29" t="str">
        <f>IF(AND(E35&gt;1900,YEAR($C$5)-$E35&lt;=$I$10),COUNT($I$11:I34)+1,"")</f>
        <v/>
      </c>
      <c r="J35" s="29" t="str">
        <f>IF(AND(E35&gt;1900,YEAR($C$5)-$E35&gt;$I$10,YEAR($C$5)-$E35&lt;=$J$10),COUNT($J$11:J34)+1,"")</f>
        <v/>
      </c>
      <c r="K35" s="29" t="str">
        <f>IF(AND(E35&gt;1900,YEAR($C$5)-$E35&gt;$J$10,YEAR($C$5)-$E35&lt;=$K$10),COUNT($K$11:K34)+1,"")</f>
        <v/>
      </c>
      <c r="L35" s="29" t="str">
        <f>IF(AND(E35&gt;1900,YEAR($C$5)-$E35&gt;$K$10,YEAR($C$5)-$E35&lt;=$L$10),COUNT($L$11:L34)+1,"")</f>
        <v/>
      </c>
      <c r="M35" s="29" t="str">
        <f>IF(AND(E35&gt;1900,YEAR($C$5)-$E35&gt;$L$10,YEAR($C$5)-$E35&lt;=$M$10),COUNT($M$11:M34)+1,"")</f>
        <v/>
      </c>
      <c r="N35" s="29">
        <f>IF(AND(E35&gt;1900,YEAR($C$5)-$E35&gt;=$N$10),COUNT($N$11:N34)+1,"")</f>
        <v>4</v>
      </c>
      <c r="O35" s="30" t="s">
        <v>23</v>
      </c>
    </row>
    <row r="36" spans="1:15" x14ac:dyDescent="0.2">
      <c r="A36" s="25">
        <v>25</v>
      </c>
      <c r="B36" s="26">
        <v>141</v>
      </c>
      <c r="C36" s="27" t="str">
        <f>VLOOKUP($B36,'[1]STARTOVKA SABZO '!$A$2:$D$64,2,FALSE)</f>
        <v>Procházka</v>
      </c>
      <c r="D36" s="27" t="str">
        <f>VLOOKUP($B36,'[1]STARTOVKA SABZO '!$A$2:$D$64,3,FALSE)</f>
        <v>Jiří ml.</v>
      </c>
      <c r="E36" s="27">
        <f>VLOOKUP($B36,'[1]STARTOVKA SABZO '!$A$2:$D$64,4,FALSE)</f>
        <v>1988</v>
      </c>
      <c r="F36" s="25" t="str">
        <f t="shared" si="0"/>
        <v>do 39</v>
      </c>
      <c r="G36" s="27" t="s">
        <v>22</v>
      </c>
      <c r="H36" s="28">
        <v>1.6909722222222225E-2</v>
      </c>
      <c r="I36" s="29" t="str">
        <f>IF(AND(E36&gt;1900,YEAR($C$5)-$E36&lt;=$I$10),COUNT($I$11:I35)+1,"")</f>
        <v/>
      </c>
      <c r="J36" s="29">
        <f>IF(AND(E36&gt;1900,YEAR($C$5)-$E36&gt;$I$10,YEAR($C$5)-$E36&lt;=$J$10),COUNT($J$11:J35)+1,"")</f>
        <v>3</v>
      </c>
      <c r="K36" s="29" t="str">
        <f>IF(AND(E36&gt;1900,YEAR($C$5)-$E36&gt;$J$10,YEAR($C$5)-$E36&lt;=$K$10),COUNT($K$11:K35)+1,"")</f>
        <v/>
      </c>
      <c r="L36" s="29" t="str">
        <f>IF(AND(E36&gt;1900,YEAR($C$5)-$E36&gt;$K$10,YEAR($C$5)-$E36&lt;=$L$10),COUNT($L$11:L35)+1,"")</f>
        <v/>
      </c>
      <c r="M36" s="29" t="str">
        <f>IF(AND(E36&gt;1900,YEAR($C$5)-$E36&gt;$L$10,YEAR($C$5)-$E36&lt;=$M$10),COUNT($M$11:M35)+1,"")</f>
        <v/>
      </c>
      <c r="N36" s="29" t="str">
        <f>IF(AND(E36&gt;1900,YEAR($C$5)-$E36&gt;=$N$10),COUNT($N$11:N35)+1,"")</f>
        <v/>
      </c>
      <c r="O36" s="30" t="s">
        <v>23</v>
      </c>
    </row>
    <row r="37" spans="1:15" x14ac:dyDescent="0.2">
      <c r="A37" s="25">
        <v>26</v>
      </c>
      <c r="B37" s="26">
        <v>6</v>
      </c>
      <c r="C37" s="27" t="s">
        <v>34</v>
      </c>
      <c r="D37" s="27" t="s">
        <v>35</v>
      </c>
      <c r="E37" s="27">
        <v>1963</v>
      </c>
      <c r="F37" s="25" t="str">
        <f>IF($E37&gt;1900,IF(YEAR($C$5)-$E37&lt;=$J$10,"do "&amp;$J$10,IF(YEAR($C$5)-$E37&lt;=$K$10,"do "&amp;$K$10,IF(YEAR($C$5)-$E37&lt;=$L$10,"do "&amp;$L$10,IF(YEAR($C$5)-$E37&lt;=$M$10,"do "&amp;$M$10,IF(YEAR($C$5)-$E37&lt;=$N$10,"do "&amp;$N$10,$O$10&amp;" +"))))),"")</f>
        <v>do 69</v>
      </c>
      <c r="G37" s="27" t="s">
        <v>43</v>
      </c>
      <c r="H37" s="28">
        <v>1.726851851851852E-2</v>
      </c>
      <c r="I37" s="29" t="str">
        <f>IF(AND(E37&gt;1900,YEAR($C$5)-$E37&lt;=$I$10),COUNT($I$11:I36)+1,"")</f>
        <v/>
      </c>
      <c r="J37" s="29" t="str">
        <f>IF(AND(E37&gt;1900,YEAR($C$5)-$E37&gt;$I$10,YEAR($C$5)-$E37&lt;=$J$10),COUNT($J$11:J36)+1,"")</f>
        <v/>
      </c>
      <c r="K37" s="29" t="str">
        <f>IF(AND(E37&gt;1900,YEAR($C$5)-$E37&gt;$J$10,YEAR($C$5)-$E37&lt;=$K$10),COUNT($K$11:K36)+1,"")</f>
        <v/>
      </c>
      <c r="L37" s="29" t="str">
        <f>IF(AND(E37&gt;1900,YEAR($C$5)-$E37&gt;$K$10,YEAR($C$5)-$E37&lt;=$L$10),COUNT($L$11:L36)+1,"")</f>
        <v/>
      </c>
      <c r="M37" s="29">
        <f>IF(AND(E37&gt;1900,YEAR($C$5)-$E37&gt;$L$10,YEAR($C$5)-$E37&lt;=$M$10),COUNT($M$11:M36)+1,"")</f>
        <v>9</v>
      </c>
      <c r="N37" s="29" t="str">
        <f>IF(AND(E37&gt;1900,YEAR($C$5)-$E37&gt;=$N$10),COUNT($N$11:N36)+1,"")</f>
        <v/>
      </c>
      <c r="O37" s="30" t="s">
        <v>23</v>
      </c>
    </row>
    <row r="38" spans="1:15" x14ac:dyDescent="0.2">
      <c r="A38" s="25">
        <v>27</v>
      </c>
      <c r="B38" s="26">
        <v>133</v>
      </c>
      <c r="C38" s="27" t="str">
        <f>VLOOKUP($B38,'[1]STARTOVKA SABZO '!$A$2:$D$64,2,FALSE)</f>
        <v>Ovčinikov</v>
      </c>
      <c r="D38" s="27" t="str">
        <f>VLOOKUP($B38,'[1]STARTOVKA SABZO '!$A$2:$D$64,3,FALSE)</f>
        <v>Milan</v>
      </c>
      <c r="E38" s="27">
        <f>VLOOKUP($B38,'[1]STARTOVKA SABZO '!$A$2:$D$64,4,FALSE)</f>
        <v>1950</v>
      </c>
      <c r="F38" s="25" t="str">
        <f t="shared" ref="F38" si="2">IF($E38&gt;1900,IF(YEAR($C$5)-$E38&lt;=$J$10,"do "&amp;$J$10,IF(YEAR($C$5)-$E38&lt;=$K$10,"do "&amp;$K$10,IF(YEAR($C$5)-$E38&lt;=$L$10,"do "&amp;$L$10,IF(YEAR($C$5)-$E38&lt;=$M$10,"do "&amp;$M$10,IF(YEAR($C$5)-$E38&lt;=$N$10,"do "&amp;$N$10,$O$10&amp;" +70"))))),"")</f>
        <v xml:space="preserve"> +70</v>
      </c>
      <c r="G38" s="27" t="s">
        <v>22</v>
      </c>
      <c r="H38" s="28">
        <v>1.7546296296296296E-2</v>
      </c>
      <c r="I38" s="29" t="str">
        <f>IF(AND(E38&gt;1900,YEAR($C$5)-$E38&lt;=$I$10),COUNT($I$11:I37)+1,"")</f>
        <v/>
      </c>
      <c r="J38" s="29" t="str">
        <f>IF(AND(E38&gt;1900,YEAR($C$5)-$E38&gt;$I$10,YEAR($C$5)-$E38&lt;=$J$10),COUNT($J$11:J37)+1,"")</f>
        <v/>
      </c>
      <c r="K38" s="29" t="str">
        <f>IF(AND(E38&gt;1900,YEAR($C$5)-$E38&gt;$J$10,YEAR($C$5)-$E38&lt;=$K$10),COUNT($K$11:K37)+1,"")</f>
        <v/>
      </c>
      <c r="L38" s="29" t="str">
        <f>IF(AND(E38&gt;1900,YEAR($C$5)-$E38&gt;$K$10,YEAR($C$5)-$E38&lt;=$L$10),COUNT($L$11:L37)+1,"")</f>
        <v/>
      </c>
      <c r="M38" s="29" t="str">
        <f>IF(AND(E38&gt;1900,YEAR($C$5)-$E38&gt;$L$10,YEAR($C$5)-$E38&lt;=$M$10),COUNT($M$11:M37)+1,"")</f>
        <v/>
      </c>
      <c r="N38" s="29">
        <f>IF(AND(E38&gt;1900,YEAR($C$5)-$E38&gt;=$N$10),COUNT($N$11:N37)+1,"")</f>
        <v>5</v>
      </c>
      <c r="O38" s="30" t="s">
        <v>23</v>
      </c>
    </row>
    <row r="39" spans="1:15" x14ac:dyDescent="0.2">
      <c r="A39" s="25">
        <v>28</v>
      </c>
      <c r="B39" s="26">
        <v>147</v>
      </c>
      <c r="C39" s="27" t="str">
        <f>VLOOKUP($B39,'[1]STARTOVKA SABZO '!$A$2:$D$64,2,FALSE)</f>
        <v>Rožánek</v>
      </c>
      <c r="D39" s="27" t="str">
        <f>VLOOKUP($B39,'[1]STARTOVKA SABZO '!$A$2:$D$64,3,FALSE)</f>
        <v>Vladimír</v>
      </c>
      <c r="E39" s="27">
        <f>VLOOKUP($B39,'[1]STARTOVKA SABZO '!$A$2:$D$64,4,FALSE)</f>
        <v>1958</v>
      </c>
      <c r="F39" s="25" t="str">
        <f t="shared" si="0"/>
        <v>do 69</v>
      </c>
      <c r="G39" s="27" t="s">
        <v>22</v>
      </c>
      <c r="H39" s="28">
        <v>1.7673611111111109E-2</v>
      </c>
      <c r="I39" s="29" t="str">
        <f>IF(AND(E39&gt;1900,YEAR($C$5)-$E39&lt;=$I$10),COUNT($I$11:I38)+1,"")</f>
        <v/>
      </c>
      <c r="J39" s="29" t="str">
        <f>IF(AND(E39&gt;1900,YEAR($C$5)-$E39&gt;$I$10,YEAR($C$5)-$E39&lt;=$J$10),COUNT($J$11:J38)+1,"")</f>
        <v/>
      </c>
      <c r="K39" s="29" t="str">
        <f>IF(AND(E39&gt;1900,YEAR($C$5)-$E39&gt;$J$10,YEAR($C$5)-$E39&lt;=$K$10),COUNT($K$11:K38)+1,"")</f>
        <v/>
      </c>
      <c r="L39" s="29" t="str">
        <f>IF(AND(E39&gt;1900,YEAR($C$5)-$E39&gt;$K$10,YEAR($C$5)-$E39&lt;=$L$10),COUNT($L$11:L38)+1,"")</f>
        <v/>
      </c>
      <c r="M39" s="29">
        <f>IF(AND(E39&gt;1900,YEAR($C$5)-$E39&gt;$L$10,YEAR($C$5)-$E39&lt;=$M$10),COUNT($M$11:M38)+1,"")</f>
        <v>10</v>
      </c>
      <c r="N39" s="29" t="str">
        <f>IF(AND(E39&gt;1900,YEAR($C$5)-$E39&gt;=$N$10),COUNT($N$11:N38)+1,"")</f>
        <v/>
      </c>
      <c r="O39" s="30" t="s">
        <v>23</v>
      </c>
    </row>
    <row r="40" spans="1:15" x14ac:dyDescent="0.2">
      <c r="A40" s="25">
        <v>29</v>
      </c>
      <c r="B40" s="26">
        <v>161</v>
      </c>
      <c r="C40" s="27" t="str">
        <f>VLOOKUP($B40,'[1]STARTOVKA SABZO '!$A$2:$D$64,2,FALSE)</f>
        <v>Holan</v>
      </c>
      <c r="D40" s="27" t="str">
        <f>VLOOKUP($B40,'[1]STARTOVKA SABZO '!$A$2:$D$64,3,FALSE)</f>
        <v>Martin</v>
      </c>
      <c r="E40" s="27">
        <f>VLOOKUP($B40,'[1]STARTOVKA SABZO '!$A$2:$D$64,4,FALSE)</f>
        <v>1963</v>
      </c>
      <c r="F40" s="25" t="str">
        <f t="shared" si="0"/>
        <v>do 69</v>
      </c>
      <c r="G40" s="27" t="s">
        <v>22</v>
      </c>
      <c r="H40" s="28">
        <v>1.8078703703703704E-2</v>
      </c>
      <c r="I40" s="29" t="str">
        <f>IF(AND(E40&gt;1900,YEAR($C$5)-$E40&lt;=$I$10),COUNT($I$11:I39)+1,"")</f>
        <v/>
      </c>
      <c r="J40" s="29" t="str">
        <f>IF(AND(E40&gt;1900,YEAR($C$5)-$E40&gt;$I$10,YEAR($C$5)-$E40&lt;=$J$10),COUNT($J$11:J39)+1,"")</f>
        <v/>
      </c>
      <c r="K40" s="29" t="str">
        <f>IF(AND(E40&gt;1900,YEAR($C$5)-$E40&gt;$J$10,YEAR($C$5)-$E40&lt;=$K$10),COUNT($K$11:K39)+1,"")</f>
        <v/>
      </c>
      <c r="L40" s="29" t="str">
        <f>IF(AND(E40&gt;1900,YEAR($C$5)-$E40&gt;$K$10,YEAR($C$5)-$E40&lt;=$L$10),COUNT($L$11:L39)+1,"")</f>
        <v/>
      </c>
      <c r="M40" s="29">
        <f>IF(AND(E40&gt;1900,YEAR($C$5)-$E40&gt;$L$10,YEAR($C$5)-$E40&lt;=$M$10),COUNT($M$11:M39)+1,"")</f>
        <v>11</v>
      </c>
      <c r="N40" s="29" t="str">
        <f>IF(AND(E40&gt;1900,YEAR($C$5)-$E40&gt;=$N$10),COUNT($N$11:N39)+1,"")</f>
        <v/>
      </c>
      <c r="O40" s="30" t="s">
        <v>23</v>
      </c>
    </row>
    <row r="41" spans="1:15" x14ac:dyDescent="0.2">
      <c r="A41" s="25">
        <v>30</v>
      </c>
      <c r="B41" s="26">
        <v>8</v>
      </c>
      <c r="C41" s="27" t="s">
        <v>36</v>
      </c>
      <c r="D41" s="27" t="s">
        <v>37</v>
      </c>
      <c r="E41" s="27">
        <v>1953</v>
      </c>
      <c r="F41" s="25" t="str">
        <f t="shared" ref="F41" si="3">IF($E41&gt;1900,IF(YEAR($C$5)-$E41&lt;=$J$10,"do "&amp;$J$10,IF(YEAR($C$5)-$E41&lt;=$K$10,"do "&amp;$K$10,IF(YEAR($C$5)-$E41&lt;=$L$10,"do "&amp;$L$10,IF(YEAR($C$5)-$E41&lt;=$M$10,"do "&amp;$M$10,IF(YEAR($C$5)-$E41&lt;=$N$10,"do "&amp;$N$10,$O$10&amp;" +70"))))),"")</f>
        <v xml:space="preserve"> +70</v>
      </c>
      <c r="G41" s="27" t="s">
        <v>38</v>
      </c>
      <c r="H41" s="28">
        <v>1.90625E-2</v>
      </c>
      <c r="I41" s="29" t="str">
        <f>IF(AND(E41&gt;1900,YEAR($C$5)-$E41&lt;=$I$10),COUNT($I$11:I40)+1,"")</f>
        <v/>
      </c>
      <c r="J41" s="29" t="str">
        <f>IF(AND(E41&gt;1900,YEAR($C$5)-$E41&gt;$I$10,YEAR($C$5)-$E41&lt;=$J$10),COUNT($J$11:J40)+1,"")</f>
        <v/>
      </c>
      <c r="K41" s="29" t="str">
        <f>IF(AND(E41&gt;1900,YEAR($C$5)-$E41&gt;$J$10,YEAR($C$5)-$E41&lt;=$K$10),COUNT($K$11:K40)+1,"")</f>
        <v/>
      </c>
      <c r="L41" s="29" t="str">
        <f>IF(AND(E41&gt;1900,YEAR($C$5)-$E41&gt;$K$10,YEAR($C$5)-$E41&lt;=$L$10),COUNT($L$11:L40)+1,"")</f>
        <v/>
      </c>
      <c r="M41" s="29" t="str">
        <f>IF(AND(E41&gt;1900,YEAR($C$5)-$E41&gt;$L$10,YEAR($C$5)-$E41&lt;=$M$10),COUNT($M$11:M40)+1,"")</f>
        <v/>
      </c>
      <c r="N41" s="29">
        <f>IF(AND(E41&gt;1900,YEAR($C$5)-$E41&gt;=$N$10),COUNT($N$11:N40)+1,"")</f>
        <v>6</v>
      </c>
      <c r="O41" s="30" t="s">
        <v>23</v>
      </c>
    </row>
    <row r="42" spans="1:15" x14ac:dyDescent="0.2">
      <c r="A42" s="25">
        <v>31</v>
      </c>
      <c r="B42" s="26">
        <v>129</v>
      </c>
      <c r="C42" s="27" t="str">
        <f>VLOOKUP($B42,'[1]STARTOVKA SABZO '!$A$2:$D$64,2,FALSE)</f>
        <v>Miřejovský</v>
      </c>
      <c r="D42" s="27" t="str">
        <f>VLOOKUP($B42,'[1]STARTOVKA SABZO '!$A$2:$D$64,3,FALSE)</f>
        <v>Tomáš</v>
      </c>
      <c r="E42" s="27">
        <f>VLOOKUP($B42,'[1]STARTOVKA SABZO '!$A$2:$D$64,4,FALSE)</f>
        <v>1961</v>
      </c>
      <c r="F42" s="25" t="str">
        <f t="shared" si="0"/>
        <v>do 69</v>
      </c>
      <c r="G42" s="27" t="s">
        <v>22</v>
      </c>
      <c r="H42" s="28">
        <v>1.9641203703703706E-2</v>
      </c>
      <c r="I42" s="29" t="str">
        <f>IF(AND(E42&gt;1900,YEAR($C$5)-$E42&lt;=$I$10),COUNT($I$11:I41)+1,"")</f>
        <v/>
      </c>
      <c r="J42" s="29" t="str">
        <f>IF(AND(E42&gt;1900,YEAR($C$5)-$E42&gt;$I$10,YEAR($C$5)-$E42&lt;=$J$10),COUNT($J$11:J41)+1,"")</f>
        <v/>
      </c>
      <c r="K42" s="29" t="str">
        <f>IF(AND(E42&gt;1900,YEAR($C$5)-$E42&gt;$J$10,YEAR($C$5)-$E42&lt;=$K$10),COUNT($K$11:K41)+1,"")</f>
        <v/>
      </c>
      <c r="L42" s="29" t="str">
        <f>IF(AND(E42&gt;1900,YEAR($C$5)-$E42&gt;$K$10,YEAR($C$5)-$E42&lt;=$L$10),COUNT($L$11:L41)+1,"")</f>
        <v/>
      </c>
      <c r="M42" s="29">
        <f>IF(AND(E42&gt;1900,YEAR($C$5)-$E42&gt;$L$10,YEAR($C$5)-$E42&lt;=$M$10),COUNT($M$11:M41)+1,"")</f>
        <v>12</v>
      </c>
      <c r="N42" s="29" t="str">
        <f>IF(AND(E42&gt;1900,YEAR($C$5)-$E42&gt;=$N$10),COUNT($N$11:N41)+1,"")</f>
        <v/>
      </c>
      <c r="O42" s="30" t="s">
        <v>23</v>
      </c>
    </row>
    <row r="43" spans="1:15" x14ac:dyDescent="0.2">
      <c r="A43" s="25">
        <v>32</v>
      </c>
      <c r="B43" s="26">
        <v>114</v>
      </c>
      <c r="C43" s="27" t="str">
        <f>VLOOKUP($B43,'[1]STARTOVKA SABZO '!$A$2:$D$64,2,FALSE)</f>
        <v>Dolejš</v>
      </c>
      <c r="D43" s="27" t="str">
        <f>VLOOKUP($B43,'[1]STARTOVKA SABZO '!$A$2:$D$64,3,FALSE)</f>
        <v>Radomír</v>
      </c>
      <c r="E43" s="27">
        <f>VLOOKUP($B43,'[1]STARTOVKA SABZO '!$A$2:$D$64,4,FALSE)</f>
        <v>1958</v>
      </c>
      <c r="F43" s="25" t="str">
        <f t="shared" si="0"/>
        <v>do 69</v>
      </c>
      <c r="G43" s="27" t="s">
        <v>22</v>
      </c>
      <c r="H43" s="28">
        <v>2.0497685185185185E-2</v>
      </c>
      <c r="I43" s="29" t="str">
        <f>IF(AND(E43&gt;1900,YEAR($C$5)-$E43&lt;=$I$10),COUNT($I$11:I42)+1,"")</f>
        <v/>
      </c>
      <c r="J43" s="29" t="str">
        <f>IF(AND(E43&gt;1900,YEAR($C$5)-$E43&gt;$I$10,YEAR($C$5)-$E43&lt;=$J$10),COUNT($J$11:J42)+1,"")</f>
        <v/>
      </c>
      <c r="K43" s="29" t="str">
        <f>IF(AND(E43&gt;1900,YEAR($C$5)-$E43&gt;$J$10,YEAR($C$5)-$E43&lt;=$K$10),COUNT($K$11:K42)+1,"")</f>
        <v/>
      </c>
      <c r="L43" s="29" t="str">
        <f>IF(AND(E43&gt;1900,YEAR($C$5)-$E43&gt;$K$10,YEAR($C$5)-$E43&lt;=$L$10),COUNT($L$11:L42)+1,"")</f>
        <v/>
      </c>
      <c r="M43" s="29">
        <f>IF(AND(E43&gt;1900,YEAR($C$5)-$E43&gt;$L$10,YEAR($C$5)-$E43&lt;=$M$10),COUNT($M$11:M42)+1,"")</f>
        <v>13</v>
      </c>
      <c r="N43" s="29" t="str">
        <f>IF(AND(E43&gt;1900,YEAR($C$5)-$E43&gt;=$N$10),COUNT($N$11:N42)+1,"")</f>
        <v/>
      </c>
      <c r="O43" s="30" t="s">
        <v>23</v>
      </c>
    </row>
    <row r="44" spans="1:15" x14ac:dyDescent="0.2">
      <c r="A44" s="25">
        <v>32</v>
      </c>
      <c r="B44" s="26">
        <v>122</v>
      </c>
      <c r="C44" s="27" t="str">
        <f>VLOOKUP($B44,'[1]STARTOVKA SABZO '!$A$2:$D$64,2,FALSE)</f>
        <v>Janeček</v>
      </c>
      <c r="D44" s="27" t="str">
        <f>VLOOKUP($B44,'[1]STARTOVKA SABZO '!$A$2:$D$64,3,FALSE)</f>
        <v>Jaroslav</v>
      </c>
      <c r="E44" s="27">
        <f>VLOOKUP($B44,'[1]STARTOVKA SABZO '!$A$2:$D$64,4,FALSE)</f>
        <v>1940</v>
      </c>
      <c r="F44" s="25" t="str">
        <f t="shared" ref="F44:F45" si="4">IF($E44&gt;1900,IF(YEAR($C$5)-$E44&lt;=$J$10,"do "&amp;$J$10,IF(YEAR($C$5)-$E44&lt;=$K$10,"do "&amp;$K$10,IF(YEAR($C$5)-$E44&lt;=$L$10,"do "&amp;$L$10,IF(YEAR($C$5)-$E44&lt;=$M$10,"do "&amp;$M$10,IF(YEAR($C$5)-$E44&lt;=$N$10,"do "&amp;$N$10,$O$10&amp;" +70"))))),"")</f>
        <v xml:space="preserve"> +70</v>
      </c>
      <c r="G44" s="27" t="s">
        <v>22</v>
      </c>
      <c r="H44" s="28">
        <v>2.0497685185185185E-2</v>
      </c>
      <c r="I44" s="29" t="str">
        <f>IF(AND(E44&gt;1900,YEAR($C$5)-$E44&lt;=$I$10),COUNT($I$11:I43)+1,"")</f>
        <v/>
      </c>
      <c r="J44" s="29" t="str">
        <f>IF(AND(E44&gt;1900,YEAR($C$5)-$E44&gt;$I$10,YEAR($C$5)-$E44&lt;=$J$10),COUNT($J$11:J43)+1,"")</f>
        <v/>
      </c>
      <c r="K44" s="29" t="str">
        <f>IF(AND(E44&gt;1900,YEAR($C$5)-$E44&gt;$J$10,YEAR($C$5)-$E44&lt;=$K$10),COUNT($K$11:K43)+1,"")</f>
        <v/>
      </c>
      <c r="L44" s="29" t="str">
        <f>IF(AND(E44&gt;1900,YEAR($C$5)-$E44&gt;$K$10,YEAR($C$5)-$E44&lt;=$L$10),COUNT($L$11:L43)+1,"")</f>
        <v/>
      </c>
      <c r="M44" s="29" t="str">
        <f>IF(AND(E44&gt;1900,YEAR($C$5)-$E44&gt;$L$10,YEAR($C$5)-$E44&lt;=$M$10),COUNT($M$11:M43)+1,"")</f>
        <v/>
      </c>
      <c r="N44" s="29">
        <f>IF(AND(E44&gt;1900,YEAR($C$5)-$E44&gt;=$N$10),COUNT($N$11:N43)+1,"")</f>
        <v>7</v>
      </c>
      <c r="O44" s="30" t="s">
        <v>23</v>
      </c>
    </row>
    <row r="45" spans="1:15" x14ac:dyDescent="0.2">
      <c r="A45" s="25">
        <v>34</v>
      </c>
      <c r="B45" s="26">
        <v>169</v>
      </c>
      <c r="C45" s="27" t="str">
        <f>VLOOKUP($B45,'[1]STARTOVKA SABZO '!$A$2:$D$64,2,FALSE)</f>
        <v>Moch</v>
      </c>
      <c r="D45" s="27" t="str">
        <f>VLOOKUP($B45,'[1]STARTOVKA SABZO '!$A$2:$D$64,3,FALSE)</f>
        <v>Ivan</v>
      </c>
      <c r="E45" s="27">
        <f>VLOOKUP($B45,'[1]STARTOVKA SABZO '!$A$2:$D$64,4,FALSE)</f>
        <v>1951</v>
      </c>
      <c r="F45" s="25" t="str">
        <f t="shared" si="4"/>
        <v xml:space="preserve"> +70</v>
      </c>
      <c r="G45" s="27" t="s">
        <v>22</v>
      </c>
      <c r="H45" s="28">
        <v>3.24537037037037E-2</v>
      </c>
      <c r="I45" s="29" t="str">
        <f>IF(AND(E45&gt;1900,YEAR($C$5)-$E45&lt;=$I$10),COUNT($I$11:I44)+1,"")</f>
        <v/>
      </c>
      <c r="J45" s="29" t="str">
        <f>IF(AND(E45&gt;1900,YEAR($C$5)-$E45&gt;$I$10,YEAR($C$5)-$E45&lt;=$J$10),COUNT($J$11:J44)+1,"")</f>
        <v/>
      </c>
      <c r="K45" s="29" t="str">
        <f>IF(AND(E45&gt;1900,YEAR($C$5)-$E45&gt;$J$10,YEAR($C$5)-$E45&lt;=$K$10),COUNT($K$11:K44)+1,"")</f>
        <v/>
      </c>
      <c r="L45" s="29" t="str">
        <f>IF(AND(E45&gt;1900,YEAR($C$5)-$E45&gt;$K$10,YEAR($C$5)-$E45&lt;=$L$10),COUNT($L$11:L44)+1,"")</f>
        <v/>
      </c>
      <c r="M45" s="29" t="str">
        <f>IF(AND(E45&gt;1900,YEAR($C$5)-$E45&gt;$L$10,YEAR($C$5)-$E45&lt;=$M$10),COUNT($M$11:M44)+1,"")</f>
        <v/>
      </c>
      <c r="N45" s="29">
        <f>IF(AND(E45&gt;1900,YEAR($C$5)-$E45&gt;=$N$10),COUNT($N$11:N44)+1,"")</f>
        <v>8</v>
      </c>
      <c r="O45" s="30" t="s">
        <v>23</v>
      </c>
    </row>
    <row r="46" spans="1:15" s="4" customFormat="1" ht="3" customHeight="1" x14ac:dyDescent="0.2">
      <c r="A46" s="3"/>
      <c r="B46" s="3"/>
      <c r="C46" s="3"/>
      <c r="D46" s="3"/>
      <c r="E46" s="3"/>
      <c r="F46" s="3"/>
      <c r="G46" s="3"/>
      <c r="H46" s="3"/>
      <c r="O46" s="5"/>
    </row>
    <row r="47" spans="1:15" s="16" customFormat="1" ht="18.75" x14ac:dyDescent="0.3">
      <c r="A47" s="32" t="s">
        <v>39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s="4" customFormat="1" ht="3" customHeight="1" x14ac:dyDescent="0.2">
      <c r="A48" s="3"/>
      <c r="B48" s="3"/>
      <c r="C48" s="3"/>
      <c r="D48" s="3"/>
      <c r="E48" s="3"/>
      <c r="F48" s="3"/>
      <c r="G48" s="3"/>
      <c r="H48" s="3"/>
      <c r="O48" s="5"/>
    </row>
    <row r="49" spans="1:15" ht="12.75" customHeight="1" x14ac:dyDescent="0.2">
      <c r="A49" s="17"/>
      <c r="B49" s="18" t="s">
        <v>5</v>
      </c>
      <c r="C49" s="17"/>
      <c r="D49" s="17"/>
      <c r="E49" s="19" t="s">
        <v>6</v>
      </c>
      <c r="F49" s="17"/>
      <c r="G49" s="17"/>
      <c r="H49" s="17"/>
      <c r="I49" s="20">
        <f t="shared" ref="I49:N49" si="5">I$10</f>
        <v>29</v>
      </c>
      <c r="J49" s="20">
        <f t="shared" si="5"/>
        <v>39</v>
      </c>
      <c r="K49" s="20">
        <f t="shared" si="5"/>
        <v>49</v>
      </c>
      <c r="L49" s="20">
        <f t="shared" si="5"/>
        <v>59</v>
      </c>
      <c r="M49" s="20">
        <f t="shared" si="5"/>
        <v>69</v>
      </c>
      <c r="N49" s="31">
        <f t="shared" si="5"/>
        <v>70</v>
      </c>
      <c r="O49" s="17"/>
    </row>
    <row r="50" spans="1:15" x14ac:dyDescent="0.2">
      <c r="A50" s="22" t="s">
        <v>7</v>
      </c>
      <c r="B50" s="23" t="s">
        <v>8</v>
      </c>
      <c r="C50" s="22" t="s">
        <v>9</v>
      </c>
      <c r="D50" s="22" t="s">
        <v>10</v>
      </c>
      <c r="E50" s="22" t="s">
        <v>11</v>
      </c>
      <c r="F50" s="22" t="s">
        <v>12</v>
      </c>
      <c r="G50" s="22" t="s">
        <v>13</v>
      </c>
      <c r="H50" s="22"/>
      <c r="I50" s="24" t="s">
        <v>15</v>
      </c>
      <c r="J50" s="24" t="s">
        <v>16</v>
      </c>
      <c r="K50" s="24" t="s">
        <v>17</v>
      </c>
      <c r="L50" s="24" t="s">
        <v>18</v>
      </c>
      <c r="M50" s="24" t="s">
        <v>19</v>
      </c>
      <c r="N50" s="24" t="s">
        <v>20</v>
      </c>
      <c r="O50" s="22" t="s">
        <v>21</v>
      </c>
    </row>
    <row r="51" spans="1:15" x14ac:dyDescent="0.2">
      <c r="A51" s="25">
        <v>1</v>
      </c>
      <c r="B51" s="26">
        <v>228</v>
      </c>
      <c r="C51" s="27" t="str">
        <f>VLOOKUP($B51,'[1]STARTOVKA SABZO '!$A$66:$D$90,2,FALSE)</f>
        <v>Treglerová</v>
      </c>
      <c r="D51" s="27" t="str">
        <f>VLOOKUP($B51,'[1]STARTOVKA SABZO '!$A$66:$D$90,3,FALSE)</f>
        <v>Alice</v>
      </c>
      <c r="E51" s="27">
        <f>VLOOKUP($B51,'[1]STARTOVKA SABZO '!$A$66:$D$90,4,FALSE)</f>
        <v>1971</v>
      </c>
      <c r="F51" s="25" t="str">
        <f t="shared" ref="F51:F64" si="6">IF($E51&gt;1900,IF(YEAR($C$5)-$E51&lt;=$J$10,"do "&amp;$J$10,IF(YEAR($C$5)-$E51&lt;=$K$10,"do "&amp;$K$10,IF(YEAR($C$5)-$E51&lt;=$L$10,"do "&amp;$L$10,IF(YEAR($C$5)-$E51&lt;=$M$10,"do "&amp;$M$10,IF(YEAR($C$5)-$E51&lt;=$N$10,"do "&amp;$N$10,$O$10&amp;" +"))))),"")</f>
        <v>do 59</v>
      </c>
      <c r="G51" s="27" t="s">
        <v>22</v>
      </c>
      <c r="H51" s="28">
        <v>1.230324074074074E-2</v>
      </c>
      <c r="I51" s="29" t="str">
        <f>IF(AND(E51&gt;1900,YEAR($C$5)-$E51&lt;=$I$10),COUNT($I$50:I50)+1,"")</f>
        <v/>
      </c>
      <c r="J51" s="29" t="str">
        <f>IF(AND(E51&gt;1900,YEAR($C$5)-$E51&gt;$I$10,YEAR($C$5)-$E51&lt;=$J$10),COUNT($J$50:J50)+1,"")</f>
        <v/>
      </c>
      <c r="K51" s="29" t="str">
        <f>IF(AND(E51&gt;1900,YEAR($C$5)-$E51&gt;$J$10,YEAR($C$5)-$E51&lt;=$K$10),COUNT($K$50:K50)+1,"")</f>
        <v/>
      </c>
      <c r="L51" s="29">
        <f>IF(AND(E51&gt;1900,YEAR($C$5)-$E51&gt;$K$10,YEAR($C$5)-$E51&lt;=$L$10),COUNT($L$50:L50)+1,"")</f>
        <v>1</v>
      </c>
      <c r="M51" s="29" t="str">
        <f>IF(AND(E51&gt;1900,YEAR($C$5)-$E51&gt;$L$10,YEAR($C$5)-$E51&lt;=$M$10),COUNT($M$50:M50)+1,"")</f>
        <v/>
      </c>
      <c r="N51" s="29" t="str">
        <f>IF(AND(E51&gt;1900,YEAR($C$5)-$E51&gt;=$N$10),COUNT($N$50:N50)+1,"")</f>
        <v/>
      </c>
      <c r="O51" s="30" t="s">
        <v>40</v>
      </c>
    </row>
    <row r="52" spans="1:15" x14ac:dyDescent="0.2">
      <c r="A52" s="25">
        <v>2</v>
      </c>
      <c r="B52" s="26">
        <v>3</v>
      </c>
      <c r="C52" s="27" t="s">
        <v>41</v>
      </c>
      <c r="D52" s="27" t="s">
        <v>42</v>
      </c>
      <c r="E52" s="27">
        <v>2001</v>
      </c>
      <c r="F52" s="25" t="str">
        <f t="shared" si="6"/>
        <v>do 39</v>
      </c>
      <c r="G52" s="27" t="s">
        <v>30</v>
      </c>
      <c r="H52" s="28">
        <v>1.2453703703703703E-2</v>
      </c>
      <c r="I52" s="29">
        <f>IF(AND(E52&gt;1900,YEAR($C$5)-$E52&lt;=$I$10),COUNT($I$50:I51)+1,"")</f>
        <v>1</v>
      </c>
      <c r="J52" s="29" t="str">
        <f>IF(AND(E52&gt;1900,YEAR($C$5)-$E52&gt;$I$10,YEAR($C$5)-$E52&lt;=$J$10),COUNT($J$50:J51)+1,"")</f>
        <v/>
      </c>
      <c r="K52" s="29" t="str">
        <f>IF(AND(E52&gt;1900,YEAR($C$5)-$E52&gt;$J$10,YEAR($C$5)-$E52&lt;=$K$10),COUNT($K$50:K51)+1,"")</f>
        <v/>
      </c>
      <c r="L52" s="29" t="str">
        <f>IF(AND(E52&gt;1900,YEAR($C$5)-$E52&gt;$K$10,YEAR($C$5)-$E52&lt;=$L$10),COUNT($L$50:L51)+1,"")</f>
        <v/>
      </c>
      <c r="M52" s="29" t="str">
        <f>IF(AND(E52&gt;1900,YEAR($C$5)-$E52&gt;$L$10,YEAR($C$5)-$E52&lt;=$M$10),COUNT($M$50:M51)+1,"")</f>
        <v/>
      </c>
      <c r="N52" s="29" t="str">
        <f>IF(AND(E52&gt;1900,YEAR($C$5)-$E52&gt;=$N$10),COUNT($N$50:N51)+1,"")</f>
        <v/>
      </c>
      <c r="O52" s="30" t="s">
        <v>40</v>
      </c>
    </row>
    <row r="53" spans="1:15" x14ac:dyDescent="0.2">
      <c r="A53" s="25">
        <v>3</v>
      </c>
      <c r="B53" s="26">
        <v>232</v>
      </c>
      <c r="C53" s="27" t="str">
        <f>VLOOKUP($B53,'[1]STARTOVKA SABZO '!$A$66:$D$90,2,FALSE)</f>
        <v>Jungová</v>
      </c>
      <c r="D53" s="27" t="str">
        <f>VLOOKUP($B53,'[1]STARTOVKA SABZO '!$A$66:$D$90,3,FALSE)</f>
        <v>Michaela</v>
      </c>
      <c r="E53" s="27">
        <f>VLOOKUP($B53,'[1]STARTOVKA SABZO '!$A$66:$D$90,4,FALSE)</f>
        <v>1973</v>
      </c>
      <c r="F53" s="25" t="str">
        <f t="shared" si="6"/>
        <v>do 59</v>
      </c>
      <c r="G53" s="27" t="s">
        <v>22</v>
      </c>
      <c r="H53" s="28">
        <v>1.2592592592592593E-2</v>
      </c>
      <c r="I53" s="29" t="str">
        <f>IF(AND(E53&gt;1900,YEAR($C$5)-$E53&lt;=$I$10),COUNT($I$50:I52)+1,"")</f>
        <v/>
      </c>
      <c r="J53" s="29" t="str">
        <f>IF(AND(E53&gt;1900,YEAR($C$5)-$E53&gt;$I$10,YEAR($C$5)-$E53&lt;=$J$10),COUNT($J$50:J52)+1,"")</f>
        <v/>
      </c>
      <c r="K53" s="29" t="str">
        <f>IF(AND(E53&gt;1900,YEAR($C$5)-$E53&gt;$J$10,YEAR($C$5)-$E53&lt;=$K$10),COUNT($K$50:K52)+1,"")</f>
        <v/>
      </c>
      <c r="L53" s="29">
        <f>IF(AND(E53&gt;1900,YEAR($C$5)-$E53&gt;$K$10,YEAR($C$5)-$E53&lt;=$L$10),COUNT($L$50:L52)+1,"")</f>
        <v>2</v>
      </c>
      <c r="M53" s="29" t="str">
        <f>IF(AND(E53&gt;1900,YEAR($C$5)-$E53&gt;$L$10,YEAR($C$5)-$E53&lt;=$M$10),COUNT($M$50:M52)+1,"")</f>
        <v/>
      </c>
      <c r="N53" s="29" t="str">
        <f>IF(AND(E53&gt;1900,YEAR($C$5)-$E53&gt;=$N$10),COUNT($N$50:N52)+1,"")</f>
        <v/>
      </c>
      <c r="O53" s="30" t="s">
        <v>40</v>
      </c>
    </row>
    <row r="54" spans="1:15" x14ac:dyDescent="0.2">
      <c r="A54" s="25">
        <v>4</v>
      </c>
      <c r="B54" s="26">
        <v>201</v>
      </c>
      <c r="C54" s="27" t="str">
        <f>VLOOKUP($B54,'[1]STARTOVKA SABZO '!$A$66:$D$90,2,FALSE)</f>
        <v>Borovičková</v>
      </c>
      <c r="D54" s="27" t="str">
        <f>VLOOKUP($B54,'[1]STARTOVKA SABZO '!$A$66:$D$90,3,FALSE)</f>
        <v>Lenka</v>
      </c>
      <c r="E54" s="27">
        <f>VLOOKUP($B54,'[1]STARTOVKA SABZO '!$A$66:$D$90,4,FALSE)</f>
        <v>1973</v>
      </c>
      <c r="F54" s="25" t="str">
        <f t="shared" si="6"/>
        <v>do 59</v>
      </c>
      <c r="G54" s="27" t="s">
        <v>22</v>
      </c>
      <c r="H54" s="28">
        <v>1.2789351851851852E-2</v>
      </c>
      <c r="I54" s="29" t="str">
        <f>IF(AND(E54&gt;1900,YEAR($C$5)-$E54&lt;=$I$10),COUNT($I$50:I53)+1,"")</f>
        <v/>
      </c>
      <c r="J54" s="29" t="str">
        <f>IF(AND(E54&gt;1900,YEAR($C$5)-$E54&gt;$I$10,YEAR($C$5)-$E54&lt;=$J$10),COUNT($J$50:J53)+1,"")</f>
        <v/>
      </c>
      <c r="K54" s="29" t="str">
        <f>IF(AND(E54&gt;1900,YEAR($C$5)-$E54&gt;$J$10,YEAR($C$5)-$E54&lt;=$K$10),COUNT($K$50:K53)+1,"")</f>
        <v/>
      </c>
      <c r="L54" s="29">
        <f>IF(AND(E54&gt;1900,YEAR($C$5)-$E54&gt;$K$10,YEAR($C$5)-$E54&lt;=$L$10),COUNT($L$50:L53)+1,"")</f>
        <v>3</v>
      </c>
      <c r="M54" s="29" t="str">
        <f>IF(AND(E54&gt;1900,YEAR($C$5)-$E54&gt;$L$10,YEAR($C$5)-$E54&lt;=$M$10),COUNT($M$50:M53)+1,"")</f>
        <v/>
      </c>
      <c r="N54" s="29" t="str">
        <f>IF(AND(E54&gt;1900,YEAR($C$5)-$E54&gt;=$N$10),COUNT($N$50:N53)+1,"")</f>
        <v/>
      </c>
      <c r="O54" s="30" t="s">
        <v>40</v>
      </c>
    </row>
    <row r="55" spans="1:15" x14ac:dyDescent="0.2">
      <c r="A55" s="25">
        <v>5</v>
      </c>
      <c r="B55" s="26">
        <v>221</v>
      </c>
      <c r="C55" s="27" t="str">
        <f>VLOOKUP($B55,'[1]STARTOVKA SABZO '!$A$66:$D$90,2,FALSE)</f>
        <v>Mališová</v>
      </c>
      <c r="D55" s="27" t="str">
        <f>VLOOKUP($B55,'[1]STARTOVKA SABZO '!$A$66:$D$90,3,FALSE)</f>
        <v>Karla</v>
      </c>
      <c r="E55" s="27">
        <f>VLOOKUP($B55,'[1]STARTOVKA SABZO '!$A$66:$D$90,4,FALSE)</f>
        <v>1960</v>
      </c>
      <c r="F55" s="25" t="str">
        <f t="shared" si="6"/>
        <v>do 69</v>
      </c>
      <c r="G55" s="27" t="s">
        <v>22</v>
      </c>
      <c r="H55" s="28">
        <v>1.324074074074074E-2</v>
      </c>
      <c r="I55" s="29" t="str">
        <f>IF(AND(E55&gt;1900,YEAR($C$5)-$E55&lt;=$I$10),COUNT($I$50:I54)+1,"")</f>
        <v/>
      </c>
      <c r="J55" s="29" t="str">
        <f>IF(AND(E55&gt;1900,YEAR($C$5)-$E55&gt;$I$10,YEAR($C$5)-$E55&lt;=$J$10),COUNT($J$50:J54)+1,"")</f>
        <v/>
      </c>
      <c r="K55" s="29" t="str">
        <f>IF(AND(E55&gt;1900,YEAR($C$5)-$E55&gt;$J$10,YEAR($C$5)-$E55&lt;=$K$10),COUNT($K$50:K54)+1,"")</f>
        <v/>
      </c>
      <c r="L55" s="29" t="str">
        <f>IF(AND(E55&gt;1900,YEAR($C$5)-$E55&gt;$K$10,YEAR($C$5)-$E55&lt;=$L$10),COUNT($L$50:L54)+1,"")</f>
        <v/>
      </c>
      <c r="M55" s="29">
        <f>IF(AND(E55&gt;1900,YEAR($C$5)-$E55&gt;$L$10,YEAR($C$5)-$E55&lt;=$M$10),COUNT($M$50:M54)+1,"")</f>
        <v>1</v>
      </c>
      <c r="N55" s="29" t="str">
        <f>IF(AND(E55&gt;1900,YEAR($C$5)-$E55&gt;=$N$10),COUNT($N$50:N54)+1,"")</f>
        <v/>
      </c>
      <c r="O55" s="30" t="s">
        <v>40</v>
      </c>
    </row>
    <row r="56" spans="1:15" x14ac:dyDescent="0.2">
      <c r="A56" s="25">
        <v>6</v>
      </c>
      <c r="B56" s="26">
        <v>213</v>
      </c>
      <c r="C56" s="27" t="str">
        <f>VLOOKUP($B56,'[1]STARTOVKA SABZO '!$A$66:$D$90,2,FALSE)</f>
        <v>Flieglová</v>
      </c>
      <c r="D56" s="27" t="str">
        <f>VLOOKUP($B56,'[1]STARTOVKA SABZO '!$A$66:$D$90,3,FALSE)</f>
        <v>Alena</v>
      </c>
      <c r="E56" s="27">
        <f>VLOOKUP($B56,'[1]STARTOVKA SABZO '!$A$66:$D$90,4,FALSE)</f>
        <v>1962</v>
      </c>
      <c r="F56" s="25" t="str">
        <f t="shared" si="6"/>
        <v>do 69</v>
      </c>
      <c r="G56" s="27" t="s">
        <v>22</v>
      </c>
      <c r="H56" s="28">
        <v>1.3425925925925924E-2</v>
      </c>
      <c r="I56" s="29" t="str">
        <f>IF(AND(E56&gt;1900,YEAR($C$5)-$E56&lt;=$I$10),COUNT($I$50:I55)+1,"")</f>
        <v/>
      </c>
      <c r="J56" s="29" t="str">
        <f>IF(AND(E56&gt;1900,YEAR($C$5)-$E56&gt;$I$10,YEAR($C$5)-$E56&lt;=$J$10),COUNT($J$50:J55)+1,"")</f>
        <v/>
      </c>
      <c r="K56" s="29" t="str">
        <f>IF(AND(E56&gt;1900,YEAR($C$5)-$E56&gt;$J$10,YEAR($C$5)-$E56&lt;=$K$10),COUNT($K$50:K55)+1,"")</f>
        <v/>
      </c>
      <c r="L56" s="29" t="str">
        <f>IF(AND(E56&gt;1900,YEAR($C$5)-$E56&gt;$K$10,YEAR($C$5)-$E56&lt;=$L$10),COUNT($L$50:L55)+1,"")</f>
        <v/>
      </c>
      <c r="M56" s="29">
        <f>IF(AND(E56&gt;1900,YEAR($C$5)-$E56&gt;$L$10,YEAR($C$5)-$E56&lt;=$M$10),COUNT($M$50:M55)+1,"")</f>
        <v>2</v>
      </c>
      <c r="N56" s="29" t="str">
        <f>IF(AND(E56&gt;1900,YEAR($C$5)-$E56&gt;=$N$10),COUNT($N$50:N55)+1,"")</f>
        <v/>
      </c>
      <c r="O56" s="30" t="s">
        <v>40</v>
      </c>
    </row>
    <row r="57" spans="1:15" x14ac:dyDescent="0.2">
      <c r="A57" s="25">
        <v>7</v>
      </c>
      <c r="B57" s="26">
        <v>231</v>
      </c>
      <c r="C57" s="27" t="str">
        <f>VLOOKUP($B57,'[1]STARTOVKA SABZO '!$A$66:$D$90,2,FALSE)</f>
        <v>Šugová</v>
      </c>
      <c r="D57" s="27" t="str">
        <f>VLOOKUP($B57,'[1]STARTOVKA SABZO '!$A$66:$D$90,3,FALSE)</f>
        <v>Naděžda</v>
      </c>
      <c r="E57" s="27">
        <f>VLOOKUP($B57,'[1]STARTOVKA SABZO '!$A$66:$D$90,4,FALSE)</f>
        <v>1987</v>
      </c>
      <c r="F57" s="25" t="str">
        <f t="shared" si="6"/>
        <v>do 39</v>
      </c>
      <c r="G57" s="27" t="s">
        <v>22</v>
      </c>
      <c r="H57" s="28">
        <v>1.4131944444444445E-2</v>
      </c>
      <c r="I57" s="29" t="str">
        <f>IF(AND(E57&gt;1900,YEAR($C$5)-$E57&lt;=$I$10),COUNT($I$50:I56)+1,"")</f>
        <v/>
      </c>
      <c r="J57" s="29">
        <f>IF(AND(E57&gt;1900,YEAR($C$5)-$E57&gt;$I$10,YEAR($C$5)-$E57&lt;=$J$10),COUNT($J$50:J56)+1,"")</f>
        <v>1</v>
      </c>
      <c r="K57" s="29" t="str">
        <f>IF(AND(E57&gt;1900,YEAR($C$5)-$E57&gt;$J$10,YEAR($C$5)-$E57&lt;=$K$10),COUNT($K$50:K56)+1,"")</f>
        <v/>
      </c>
      <c r="L57" s="29" t="str">
        <f>IF(AND(E57&gt;1900,YEAR($C$5)-$E57&gt;$K$10,YEAR($C$5)-$E57&lt;=$L$10),COUNT($L$50:L56)+1,"")</f>
        <v/>
      </c>
      <c r="M57" s="29" t="str">
        <f>IF(AND(E57&gt;1900,YEAR($C$5)-$E57&gt;$L$10,YEAR($C$5)-$E57&lt;=$M$10),COUNT($M$50:M56)+1,"")</f>
        <v/>
      </c>
      <c r="N57" s="29" t="str">
        <f>IF(AND(E57&gt;1900,YEAR($C$5)-$E57&gt;=$N$10),COUNT($N$50:N56)+1,"")</f>
        <v/>
      </c>
      <c r="O57" s="30" t="s">
        <v>40</v>
      </c>
    </row>
    <row r="58" spans="1:15" x14ac:dyDescent="0.2">
      <c r="A58" s="25">
        <v>8</v>
      </c>
      <c r="B58" s="26">
        <v>229</v>
      </c>
      <c r="C58" s="27" t="str">
        <f>VLOOKUP($B58,'[1]STARTOVKA SABZO '!$A$66:$D$90,2,FALSE)</f>
        <v>Setínková</v>
      </c>
      <c r="D58" s="27" t="str">
        <f>VLOOKUP($B58,'[1]STARTOVKA SABZO '!$A$66:$D$90,3,FALSE)</f>
        <v>Zuzana</v>
      </c>
      <c r="E58" s="27">
        <f>VLOOKUP($B58,'[1]STARTOVKA SABZO '!$A$66:$D$90,4,FALSE)</f>
        <v>1957</v>
      </c>
      <c r="F58" s="25" t="str">
        <f t="shared" si="6"/>
        <v>do 69</v>
      </c>
      <c r="G58" s="27" t="s">
        <v>22</v>
      </c>
      <c r="H58" s="28">
        <v>1.4270833333333335E-2</v>
      </c>
      <c r="I58" s="29" t="str">
        <f>IF(AND(E58&gt;1900,YEAR($C$5)-$E58&lt;=$I$10),COUNT($I$50:I57)+1,"")</f>
        <v/>
      </c>
      <c r="J58" s="29" t="str">
        <f>IF(AND(E58&gt;1900,YEAR($C$5)-$E58&gt;$I$10,YEAR($C$5)-$E58&lt;=$J$10),COUNT($J$50:J57)+1,"")</f>
        <v/>
      </c>
      <c r="K58" s="29" t="str">
        <f>IF(AND(E58&gt;1900,YEAR($C$5)-$E58&gt;$J$10,YEAR($C$5)-$E58&lt;=$K$10),COUNT($K$50:K57)+1,"")</f>
        <v/>
      </c>
      <c r="L58" s="29" t="str">
        <f>IF(AND(E58&gt;1900,YEAR($C$5)-$E58&gt;$K$10,YEAR($C$5)-$E58&lt;=$L$10),COUNT($L$50:L57)+1,"")</f>
        <v/>
      </c>
      <c r="M58" s="29">
        <f>IF(AND(E58&gt;1900,YEAR($C$5)-$E58&gt;$L$10,YEAR($C$5)-$E58&lt;=$M$10),COUNT($M$50:M57)+1,"")</f>
        <v>3</v>
      </c>
      <c r="N58" s="29" t="str">
        <f>IF(AND(E58&gt;1900,YEAR($C$5)-$E58&gt;=$N$10),COUNT($N$50:N57)+1,"")</f>
        <v/>
      </c>
      <c r="O58" s="30" t="s">
        <v>40</v>
      </c>
    </row>
    <row r="59" spans="1:15" x14ac:dyDescent="0.2">
      <c r="A59" s="25">
        <v>9</v>
      </c>
      <c r="B59" s="26">
        <v>215</v>
      </c>
      <c r="C59" s="27" t="str">
        <f>VLOOKUP($B59,'[1]STARTOVKA SABZO '!$A$66:$D$90,2,FALSE)</f>
        <v>Dolejšová</v>
      </c>
      <c r="D59" s="27" t="str">
        <f>VLOOKUP($B59,'[1]STARTOVKA SABZO '!$A$66:$D$90,3,FALSE)</f>
        <v>Jitka</v>
      </c>
      <c r="E59" s="27">
        <f>VLOOKUP($B59,'[1]STARTOVKA SABZO '!$A$66:$D$90,4,FALSE)</f>
        <v>1960</v>
      </c>
      <c r="F59" s="25" t="str">
        <f t="shared" si="6"/>
        <v>do 69</v>
      </c>
      <c r="G59" s="27" t="s">
        <v>22</v>
      </c>
      <c r="H59" s="28">
        <v>1.5208333333333332E-2</v>
      </c>
      <c r="I59" s="29" t="str">
        <f>IF(AND(E59&gt;1900,YEAR($C$5)-$E59&lt;=$I$10),COUNT($I$50:I58)+1,"")</f>
        <v/>
      </c>
      <c r="J59" s="29" t="str">
        <f>IF(AND(E59&gt;1900,YEAR($C$5)-$E59&gt;$I$10,YEAR($C$5)-$E59&lt;=$J$10),COUNT($J$50:J58)+1,"")</f>
        <v/>
      </c>
      <c r="K59" s="29" t="str">
        <f>IF(AND(E59&gt;1900,YEAR($C$5)-$E59&gt;$J$10,YEAR($C$5)-$E59&lt;=$K$10),COUNT($K$50:K58)+1,"")</f>
        <v/>
      </c>
      <c r="L59" s="29" t="str">
        <f>IF(AND(E59&gt;1900,YEAR($C$5)-$E59&gt;$K$10,YEAR($C$5)-$E59&lt;=$L$10),COUNT($L$50:L58)+1,"")</f>
        <v/>
      </c>
      <c r="M59" s="29">
        <f>IF(AND(E59&gt;1900,YEAR($C$5)-$E59&gt;$L$10,YEAR($C$5)-$E59&lt;=$M$10),COUNT($M$50:M58)+1,"")</f>
        <v>4</v>
      </c>
      <c r="N59" s="29" t="str">
        <f>IF(AND(E59&gt;1900,YEAR($C$5)-$E59&gt;=$N$10),COUNT($N$50:N58)+1,"")</f>
        <v/>
      </c>
      <c r="O59" s="30" t="s">
        <v>40</v>
      </c>
    </row>
    <row r="60" spans="1:15" x14ac:dyDescent="0.2">
      <c r="A60" s="25">
        <v>10</v>
      </c>
      <c r="B60" s="26">
        <v>225</v>
      </c>
      <c r="C60" s="27" t="str">
        <f>VLOOKUP($B60,'[1]STARTOVKA SABZO '!$A$66:$D$90,2,FALSE)</f>
        <v>Šebestová</v>
      </c>
      <c r="D60" s="27" t="str">
        <f>VLOOKUP($B60,'[1]STARTOVKA SABZO '!$A$66:$D$90,3,FALSE)</f>
        <v>Jana</v>
      </c>
      <c r="E60" s="27">
        <f>VLOOKUP($B60,'[1]STARTOVKA SABZO '!$A$66:$D$90,4,FALSE)</f>
        <v>1985</v>
      </c>
      <c r="F60" s="25" t="str">
        <f t="shared" si="6"/>
        <v>do 39</v>
      </c>
      <c r="G60" s="27" t="s">
        <v>22</v>
      </c>
      <c r="H60" s="28">
        <v>1.556712962962963E-2</v>
      </c>
      <c r="I60" s="29" t="str">
        <f>IF(AND(E60&gt;1900,YEAR($C$5)-$E60&lt;=$I$10),COUNT($I$50:I59)+1,"")</f>
        <v/>
      </c>
      <c r="J60" s="29">
        <f>IF(AND(E60&gt;1900,YEAR($C$5)-$E60&gt;$I$10,YEAR($C$5)-$E60&lt;=$J$10),COUNT($J$50:J59)+1,"")</f>
        <v>2</v>
      </c>
      <c r="K60" s="29" t="str">
        <f>IF(AND(E60&gt;1900,YEAR($C$5)-$E60&gt;$J$10,YEAR($C$5)-$E60&lt;=$K$10),COUNT($K$50:K59)+1,"")</f>
        <v/>
      </c>
      <c r="L60" s="29" t="str">
        <f>IF(AND(E60&gt;1900,YEAR($C$5)-$E60&gt;$K$10,YEAR($C$5)-$E60&lt;=$L$10),COUNT($L$50:L59)+1,"")</f>
        <v/>
      </c>
      <c r="M60" s="29" t="str">
        <f>IF(AND(E60&gt;1900,YEAR($C$5)-$E60&gt;$L$10,YEAR($C$5)-$E60&lt;=$M$10),COUNT($M$50:M59)+1,"")</f>
        <v/>
      </c>
      <c r="N60" s="29" t="str">
        <f>IF(AND(E60&gt;1900,YEAR($C$5)-$E60&gt;=$N$10),COUNT($N$50:N59)+1,"")</f>
        <v/>
      </c>
      <c r="O60" s="30" t="s">
        <v>40</v>
      </c>
    </row>
    <row r="61" spans="1:15" x14ac:dyDescent="0.2">
      <c r="A61" s="25">
        <v>11</v>
      </c>
      <c r="B61" s="26">
        <v>203</v>
      </c>
      <c r="C61" s="27" t="str">
        <f>VLOOKUP($B61,'[1]STARTOVKA SABZO '!$A$66:$D$90,2,FALSE)</f>
        <v>Chlupatá</v>
      </c>
      <c r="D61" s="27" t="str">
        <f>VLOOKUP($B61,'[1]STARTOVKA SABZO '!$A$66:$D$90,3,FALSE)</f>
        <v>Jana</v>
      </c>
      <c r="E61" s="27">
        <f>VLOOKUP($B61,'[1]STARTOVKA SABZO '!$A$66:$D$90,4,FALSE)</f>
        <v>1950</v>
      </c>
      <c r="F61" s="25" t="str">
        <f>IF($E61&gt;1900,IF(YEAR($C$5)-$E61&lt;=$J$10,"do "&amp;$J$10,IF(YEAR($C$5)-$E61&lt;=$K$10,"do "&amp;$K$10,IF(YEAR($C$5)-$E61&lt;=$L$10,"do "&amp;$L$10,IF(YEAR($C$5)-$E61&lt;=$M$10,"do "&amp;$M$10,IF(YEAR($C$5)-$E61&lt;=$N$10,"do "&amp;$N$10,$O$10&amp;" +70"))))),"")</f>
        <v xml:space="preserve"> +70</v>
      </c>
      <c r="G61" s="27" t="s">
        <v>22</v>
      </c>
      <c r="H61" s="28">
        <v>1.5995370370370372E-2</v>
      </c>
      <c r="I61" s="29" t="str">
        <f>IF(AND(E61&gt;1900,YEAR($C$5)-$E61&lt;=$I$10),COUNT($I$50:I60)+1,"")</f>
        <v/>
      </c>
      <c r="J61" s="29" t="str">
        <f>IF(AND(E61&gt;1900,YEAR($C$5)-$E61&gt;$I$10,YEAR($C$5)-$E61&lt;=$J$10),COUNT($J$50:J60)+1,"")</f>
        <v/>
      </c>
      <c r="K61" s="29" t="str">
        <f>IF(AND(E61&gt;1900,YEAR($C$5)-$E61&gt;$J$10,YEAR($C$5)-$E61&lt;=$K$10),COUNT($K$50:K60)+1,"")</f>
        <v/>
      </c>
      <c r="L61" s="29" t="str">
        <f>IF(AND(E61&gt;1900,YEAR($C$5)-$E61&gt;$K$10,YEAR($C$5)-$E61&lt;=$L$10),COUNT($L$50:L60)+1,"")</f>
        <v/>
      </c>
      <c r="M61" s="29" t="str">
        <f>IF(AND(E61&gt;1900,YEAR($C$5)-$E61&gt;$L$10,YEAR($C$5)-$E61&lt;=$M$10),COUNT($M$50:M60)+1,"")</f>
        <v/>
      </c>
      <c r="N61" s="29">
        <f>IF(AND(E61&gt;1900,YEAR($C$5)-$E61&gt;=$N$10),COUNT($N$50:N60)+1,"")</f>
        <v>1</v>
      </c>
      <c r="O61" s="30" t="s">
        <v>40</v>
      </c>
    </row>
    <row r="62" spans="1:15" x14ac:dyDescent="0.2">
      <c r="A62" s="25">
        <v>12</v>
      </c>
      <c r="B62" s="26">
        <v>217</v>
      </c>
      <c r="C62" s="27" t="str">
        <f>VLOOKUP($B62,'[1]STARTOVKA SABZO '!$A$66:$D$90,2,FALSE)</f>
        <v>Kasalová</v>
      </c>
      <c r="D62" s="27" t="str">
        <f>VLOOKUP($B62,'[1]STARTOVKA SABZO '!$A$66:$D$90,3,FALSE)</f>
        <v>Barbora</v>
      </c>
      <c r="E62" s="27">
        <f>VLOOKUP($B62,'[1]STARTOVKA SABZO '!$A$66:$D$90,4,FALSE)</f>
        <v>1961</v>
      </c>
      <c r="F62" s="25" t="str">
        <f t="shared" si="6"/>
        <v>do 69</v>
      </c>
      <c r="G62" s="27" t="s">
        <v>22</v>
      </c>
      <c r="H62" s="28">
        <v>1.6053240740740739E-2</v>
      </c>
      <c r="I62" s="29" t="str">
        <f>IF(AND(E62&gt;1900,YEAR($C$5)-$E62&lt;=$I$10),COUNT($I$50:I61)+1,"")</f>
        <v/>
      </c>
      <c r="J62" s="29" t="str">
        <f>IF(AND(E62&gt;1900,YEAR($C$5)-$E62&gt;$I$10,YEAR($C$5)-$E62&lt;=$J$10),COUNT($J$50:J61)+1,"")</f>
        <v/>
      </c>
      <c r="K62" s="29" t="str">
        <f>IF(AND(E62&gt;1900,YEAR($C$5)-$E62&gt;$J$10,YEAR($C$5)-$E62&lt;=$K$10),COUNT($K$50:K61)+1,"")</f>
        <v/>
      </c>
      <c r="L62" s="29" t="str">
        <f>IF(AND(E62&gt;1900,YEAR($C$5)-$E62&gt;$K$10,YEAR($C$5)-$E62&lt;=$L$10),COUNT($L$50:L61)+1,"")</f>
        <v/>
      </c>
      <c r="M62" s="29">
        <f>IF(AND(E62&gt;1900,YEAR($C$5)-$E62&gt;$L$10,YEAR($C$5)-$E62&lt;=$M$10),COUNT($M$50:M61)+1,"")</f>
        <v>5</v>
      </c>
      <c r="N62" s="29" t="str">
        <f>IF(AND(E62&gt;1900,YEAR($C$5)-$E62&gt;=$N$10),COUNT($N$50:N61)+1,"")</f>
        <v/>
      </c>
      <c r="O62" s="30" t="s">
        <v>40</v>
      </c>
    </row>
    <row r="63" spans="1:15" x14ac:dyDescent="0.2">
      <c r="A63" s="25">
        <v>13</v>
      </c>
      <c r="B63" s="26">
        <v>205</v>
      </c>
      <c r="C63" s="27" t="str">
        <f>VLOOKUP($B63,'[1]STARTOVKA SABZO '!$A$66:$D$90,2,FALSE)</f>
        <v>Norková</v>
      </c>
      <c r="D63" s="27" t="str">
        <f>VLOOKUP($B63,'[1]STARTOVKA SABZO '!$A$66:$D$90,3,FALSE)</f>
        <v>Zdena</v>
      </c>
      <c r="E63" s="27">
        <f>VLOOKUP($B63,'[1]STARTOVKA SABZO '!$A$66:$D$90,4,FALSE)</f>
        <v>1952</v>
      </c>
      <c r="F63" s="25" t="str">
        <f>IF($E63&gt;1900,IF(YEAR($C$5)-$E63&lt;=$J$10,"do "&amp;$J$10,IF(YEAR($C$5)-$E63&lt;=$K$10,"do "&amp;$K$10,IF(YEAR($C$5)-$E63&lt;=$L$10,"do "&amp;$L$10,IF(YEAR($C$5)-$E63&lt;=$M$10,"do "&amp;$M$10,IF(YEAR($C$5)-$E63&lt;=$N$10,"do "&amp;$N$10,$O$10&amp;" +70"))))),"")</f>
        <v xml:space="preserve"> +70</v>
      </c>
      <c r="G63" s="27" t="s">
        <v>22</v>
      </c>
      <c r="H63" s="28">
        <v>1.7488425925925925E-2</v>
      </c>
      <c r="I63" s="29" t="str">
        <f>IF(AND(E63&gt;1900,YEAR($C$5)-$E63&lt;=$I$10),COUNT($I$50:I62)+1,"")</f>
        <v/>
      </c>
      <c r="J63" s="29" t="str">
        <f>IF(AND(E63&gt;1900,YEAR($C$5)-$E63&gt;$I$10,YEAR($C$5)-$E63&lt;=$J$10),COUNT($J$50:J62)+1,"")</f>
        <v/>
      </c>
      <c r="K63" s="29" t="str">
        <f>IF(AND(E63&gt;1900,YEAR($C$5)-$E63&gt;$J$10,YEAR($C$5)-$E63&lt;=$K$10),COUNT($K$50:K62)+1,"")</f>
        <v/>
      </c>
      <c r="L63" s="29" t="str">
        <f>IF(AND(E63&gt;1900,YEAR($C$5)-$E63&gt;$K$10,YEAR($C$5)-$E63&lt;=$L$10),COUNT($L$50:L62)+1,"")</f>
        <v/>
      </c>
      <c r="M63" s="29" t="str">
        <f>IF(AND(E63&gt;1900,YEAR($C$5)-$E63&gt;$L$10,YEAR($C$5)-$E63&lt;=$M$10),COUNT($M$50:M62)+1,"")</f>
        <v/>
      </c>
      <c r="N63" s="29">
        <f>IF(AND(E63&gt;1900,YEAR($C$5)-$E63&gt;=$N$10),COUNT($N$50:N62)+1,"")</f>
        <v>2</v>
      </c>
      <c r="O63" s="30" t="s">
        <v>40</v>
      </c>
    </row>
    <row r="64" spans="1:15" x14ac:dyDescent="0.2">
      <c r="A64" s="25">
        <v>14</v>
      </c>
      <c r="B64" s="26">
        <v>227</v>
      </c>
      <c r="C64" s="27" t="str">
        <f>VLOOKUP($B64,'[1]STARTOVKA SABZO '!$A$66:$D$90,2,FALSE)</f>
        <v>Šimerová</v>
      </c>
      <c r="D64" s="27" t="str">
        <f>VLOOKUP($B64,'[1]STARTOVKA SABZO '!$A$66:$D$90,3,FALSE)</f>
        <v>Alice</v>
      </c>
      <c r="E64" s="27">
        <f>VLOOKUP($B64,'[1]STARTOVKA SABZO '!$A$66:$D$90,4,FALSE)</f>
        <v>1971</v>
      </c>
      <c r="F64" s="25" t="str">
        <f t="shared" si="6"/>
        <v>do 59</v>
      </c>
      <c r="G64" s="27" t="s">
        <v>22</v>
      </c>
      <c r="H64" s="28">
        <v>1.7662037037037035E-2</v>
      </c>
      <c r="I64" s="29" t="str">
        <f>IF(AND(E64&gt;1900,YEAR($C$5)-$E64&lt;=$I$10),COUNT($I$50:I63)+1,"")</f>
        <v/>
      </c>
      <c r="J64" s="29" t="str">
        <f>IF(AND(E64&gt;1900,YEAR($C$5)-$E64&gt;$I$10,YEAR($C$5)-$E64&lt;=$J$10),COUNT($J$50:J63)+1,"")</f>
        <v/>
      </c>
      <c r="K64" s="29" t="str">
        <f>IF(AND(E64&gt;1900,YEAR($C$5)-$E64&gt;$J$10,YEAR($C$5)-$E64&lt;=$K$10),COUNT($K$50:K63)+1,"")</f>
        <v/>
      </c>
      <c r="L64" s="29">
        <f>IF(AND(E64&gt;1900,YEAR($C$5)-$E64&gt;$K$10,YEAR($C$5)-$E64&lt;=$L$10),COUNT($L$50:L63)+1,"")</f>
        <v>4</v>
      </c>
      <c r="M64" s="29" t="str">
        <f>IF(AND(E64&gt;1900,YEAR($C$5)-$E64&gt;$L$10,YEAR($C$5)-$E64&lt;=$M$10),COUNT($M$50:M63)+1,"")</f>
        <v/>
      </c>
      <c r="N64" s="29" t="str">
        <f>IF(AND(E64&gt;1900,YEAR($C$5)-$E64&gt;=$N$10),COUNT($N$50:N63)+1,"")</f>
        <v/>
      </c>
      <c r="O64" s="30" t="s">
        <v>40</v>
      </c>
    </row>
  </sheetData>
  <sheetProtection deleteRows="0"/>
  <mergeCells count="7">
    <mergeCell ref="A47:O47"/>
    <mergeCell ref="A1:N1"/>
    <mergeCell ref="A3:O3"/>
    <mergeCell ref="C5:D5"/>
    <mergeCell ref="I5:N5"/>
    <mergeCell ref="A6:G6"/>
    <mergeCell ref="A8:O8"/>
  </mergeCells>
  <dataValidations count="1">
    <dataValidation type="date" allowBlank="1" showInputMessage="1" showErrorMessage="1" error="Vždy zadejte datum ve formátu: den.měsíc.rok_x000a_Např: 3.4.2023" sqref="C5:D5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Radek Kuriš</cp:lastModifiedBy>
  <dcterms:created xsi:type="dcterms:W3CDTF">2024-05-08T20:29:51Z</dcterms:created>
  <dcterms:modified xsi:type="dcterms:W3CDTF">2024-05-10T08:25:14Z</dcterms:modified>
</cp:coreProperties>
</file>