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kumenty W XP\BĚH\behy sabzo\hala\"/>
    </mc:Choice>
  </mc:AlternateContent>
  <xr:revisionPtr revIDLastSave="0" documentId="13_ncr:1_{FB7B615C-E5F7-40D2-BE0D-21EF677769EE}" xr6:coauthVersionLast="47" xr6:coauthVersionMax="47" xr10:uidLastSave="{00000000-0000-0000-0000-000000000000}"/>
  <bookViews>
    <workbookView xWindow="-108" yWindow="-108" windowWidth="23256" windowHeight="12576" xr2:uid="{78156E7C-BC12-45E4-AC99-BEDEA115C911}"/>
  </bookViews>
  <sheets>
    <sheet name="3000 m celkově" sheetId="9" r:id="rId1"/>
    <sheet name="3000 m dle běhů" sheetId="5" r:id="rId2"/>
  </sheets>
  <definedNames>
    <definedName name="_xlnm._FilterDatabase" localSheetId="0" hidden="1">'3000 m celkově'!$A$10:$Q$52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9" l="1"/>
  <c r="G59" i="9"/>
  <c r="G60" i="9"/>
  <c r="G61" i="9"/>
  <c r="G62" i="9"/>
  <c r="G63" i="9"/>
  <c r="G64" i="9"/>
  <c r="G65" i="9"/>
  <c r="G66" i="9"/>
  <c r="G67" i="9"/>
  <c r="G68" i="9"/>
  <c r="G69" i="9"/>
  <c r="L58" i="9"/>
  <c r="M58" i="9"/>
  <c r="N58" i="9"/>
  <c r="O58" i="9"/>
  <c r="O59" i="9" s="1"/>
  <c r="O60" i="9" s="1"/>
  <c r="P58" i="9"/>
  <c r="Q58" i="9"/>
  <c r="L59" i="9"/>
  <c r="M59" i="9"/>
  <c r="N59" i="9"/>
  <c r="P59" i="9"/>
  <c r="Q59" i="9"/>
  <c r="L60" i="9"/>
  <c r="M60" i="9"/>
  <c r="N60" i="9"/>
  <c r="P60" i="9"/>
  <c r="Q60" i="9"/>
  <c r="L61" i="9"/>
  <c r="N61" i="9"/>
  <c r="O61" i="9"/>
  <c r="P61" i="9"/>
  <c r="Q61" i="9"/>
  <c r="L62" i="9"/>
  <c r="M62" i="9"/>
  <c r="N62" i="9"/>
  <c r="P62" i="9"/>
  <c r="Q62" i="9"/>
  <c r="L63" i="9"/>
  <c r="M63" i="9"/>
  <c r="N63" i="9"/>
  <c r="O63" i="9"/>
  <c r="Q63" i="9"/>
  <c r="L64" i="9"/>
  <c r="M64" i="9"/>
  <c r="N64" i="9"/>
  <c r="O64" i="9"/>
  <c r="Q64" i="9"/>
  <c r="L65" i="9"/>
  <c r="M65" i="9"/>
  <c r="N65" i="9"/>
  <c r="O65" i="9"/>
  <c r="Q65" i="9"/>
  <c r="L66" i="9"/>
  <c r="N66" i="9"/>
  <c r="O66" i="9"/>
  <c r="P66" i="9"/>
  <c r="Q66" i="9"/>
  <c r="L67" i="9"/>
  <c r="M67" i="9"/>
  <c r="N67" i="9"/>
  <c r="O67" i="9"/>
  <c r="P67" i="9"/>
  <c r="L12" i="9"/>
  <c r="M12" i="9"/>
  <c r="N12" i="9"/>
  <c r="N13" i="9" s="1"/>
  <c r="N14" i="9" s="1"/>
  <c r="O12" i="9"/>
  <c r="P12" i="9"/>
  <c r="Q12" i="9"/>
  <c r="L13" i="9"/>
  <c r="M13" i="9"/>
  <c r="O13" i="9"/>
  <c r="P13" i="9"/>
  <c r="Q13" i="9"/>
  <c r="L14" i="9"/>
  <c r="M14" i="9"/>
  <c r="O14" i="9"/>
  <c r="P14" i="9"/>
  <c r="Q14" i="9"/>
  <c r="L15" i="9"/>
  <c r="N15" i="9"/>
  <c r="O15" i="9"/>
  <c r="P15" i="9"/>
  <c r="Q15" i="9"/>
  <c r="M16" i="9"/>
  <c r="N16" i="9"/>
  <c r="O16" i="9"/>
  <c r="P16" i="9"/>
  <c r="Q16" i="9"/>
  <c r="L17" i="9"/>
  <c r="M17" i="9"/>
  <c r="O17" i="9"/>
  <c r="P17" i="9"/>
  <c r="Q17" i="9"/>
  <c r="L18" i="9"/>
  <c r="M18" i="9"/>
  <c r="O18" i="9"/>
  <c r="P18" i="9"/>
  <c r="Q18" i="9"/>
  <c r="L19" i="9"/>
  <c r="M19" i="9"/>
  <c r="N19" i="9"/>
  <c r="O19" i="9"/>
  <c r="Q19" i="9"/>
  <c r="L20" i="9"/>
  <c r="M20" i="9"/>
  <c r="O20" i="9"/>
  <c r="P20" i="9"/>
  <c r="Q20" i="9"/>
  <c r="L21" i="9"/>
  <c r="N21" i="9"/>
  <c r="O21" i="9"/>
  <c r="P21" i="9"/>
  <c r="Q21" i="9"/>
  <c r="L22" i="9"/>
  <c r="M22" i="9"/>
  <c r="N22" i="9"/>
  <c r="P22" i="9"/>
  <c r="Q22" i="9"/>
  <c r="L23" i="9"/>
  <c r="M23" i="9"/>
  <c r="O23" i="9"/>
  <c r="P23" i="9"/>
  <c r="Q23" i="9"/>
  <c r="L24" i="9"/>
  <c r="M24" i="9"/>
  <c r="N24" i="9"/>
  <c r="P24" i="9"/>
  <c r="Q24" i="9"/>
  <c r="L25" i="9"/>
  <c r="M25" i="9"/>
  <c r="N25" i="9"/>
  <c r="P25" i="9"/>
  <c r="Q25" i="9"/>
  <c r="L26" i="9"/>
  <c r="M26" i="9"/>
  <c r="O26" i="9"/>
  <c r="P26" i="9"/>
  <c r="Q26" i="9"/>
  <c r="L27" i="9"/>
  <c r="M27" i="9"/>
  <c r="N27" i="9"/>
  <c r="P27" i="9"/>
  <c r="Q27" i="9"/>
  <c r="L28" i="9"/>
  <c r="N28" i="9"/>
  <c r="O28" i="9"/>
  <c r="P28" i="9"/>
  <c r="Q28" i="9"/>
  <c r="L29" i="9"/>
  <c r="M29" i="9"/>
  <c r="N29" i="9"/>
  <c r="P29" i="9"/>
  <c r="Q29" i="9"/>
  <c r="L30" i="9"/>
  <c r="M30" i="9"/>
  <c r="N30" i="9"/>
  <c r="P30" i="9"/>
  <c r="Q30" i="9"/>
  <c r="L31" i="9"/>
  <c r="M31" i="9"/>
  <c r="N31" i="9"/>
  <c r="O31" i="9"/>
  <c r="Q31" i="9"/>
  <c r="L32" i="9"/>
  <c r="M32" i="9"/>
  <c r="O32" i="9"/>
  <c r="P32" i="9"/>
  <c r="Q32" i="9"/>
  <c r="L33" i="9"/>
  <c r="M33" i="9"/>
  <c r="N33" i="9"/>
  <c r="O33" i="9"/>
  <c r="Q33" i="9"/>
  <c r="L34" i="9"/>
  <c r="M34" i="9"/>
  <c r="N34" i="9"/>
  <c r="O34" i="9"/>
  <c r="Q34" i="9"/>
  <c r="L35" i="9"/>
  <c r="M35" i="9"/>
  <c r="N35" i="9"/>
  <c r="O35" i="9"/>
  <c r="Q35" i="9"/>
  <c r="L36" i="9"/>
  <c r="M36" i="9"/>
  <c r="N36" i="9"/>
  <c r="P36" i="9"/>
  <c r="Q36" i="9"/>
  <c r="L37" i="9"/>
  <c r="M37" i="9"/>
  <c r="N37" i="9"/>
  <c r="O37" i="9"/>
  <c r="Q37" i="9"/>
  <c r="M38" i="9"/>
  <c r="N38" i="9"/>
  <c r="O38" i="9"/>
  <c r="P38" i="9"/>
  <c r="Q38" i="9"/>
  <c r="L39" i="9"/>
  <c r="M39" i="9"/>
  <c r="N39" i="9"/>
  <c r="O39" i="9"/>
  <c r="Q39" i="9"/>
  <c r="L40" i="9"/>
  <c r="N40" i="9"/>
  <c r="O40" i="9"/>
  <c r="P40" i="9"/>
  <c r="Q40" i="9"/>
  <c r="L41" i="9"/>
  <c r="M41" i="9"/>
  <c r="N41" i="9"/>
  <c r="O41" i="9"/>
  <c r="Q41" i="9"/>
  <c r="L42" i="9"/>
  <c r="M42" i="9"/>
  <c r="N42" i="9"/>
  <c r="O42" i="9"/>
  <c r="Q42" i="9"/>
  <c r="L43" i="9"/>
  <c r="M43" i="9"/>
  <c r="N43" i="9"/>
  <c r="O43" i="9"/>
  <c r="P43" i="9"/>
  <c r="L44" i="9"/>
  <c r="M44" i="9"/>
  <c r="N44" i="9"/>
  <c r="O44" i="9"/>
  <c r="Q44" i="9"/>
  <c r="L45" i="9"/>
  <c r="M45" i="9"/>
  <c r="N45" i="9"/>
  <c r="O45" i="9"/>
  <c r="P45" i="9"/>
  <c r="L46" i="9"/>
  <c r="M46" i="9"/>
  <c r="N46" i="9"/>
  <c r="O46" i="9"/>
  <c r="Q46" i="9"/>
  <c r="L47" i="9"/>
  <c r="M47" i="9"/>
  <c r="N47" i="9"/>
  <c r="P47" i="9"/>
  <c r="Q47" i="9"/>
  <c r="L48" i="9"/>
  <c r="M48" i="9"/>
  <c r="N48" i="9"/>
  <c r="O48" i="9"/>
  <c r="P48" i="9"/>
  <c r="M49" i="9"/>
  <c r="N49" i="9"/>
  <c r="O49" i="9"/>
  <c r="P49" i="9"/>
  <c r="Q49" i="9"/>
  <c r="L50" i="9"/>
  <c r="M50" i="9"/>
  <c r="N50" i="9"/>
  <c r="O50" i="9"/>
  <c r="Q50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Q56" i="9"/>
  <c r="P56" i="9"/>
  <c r="O56" i="9"/>
  <c r="N56" i="9"/>
  <c r="M56" i="9"/>
  <c r="L56" i="9"/>
  <c r="O62" i="9" l="1"/>
  <c r="N17" i="9"/>
  <c r="N18" i="9" s="1"/>
  <c r="Q67" i="9"/>
  <c r="M61" i="9"/>
  <c r="M66" i="9" s="1"/>
  <c r="P63" i="9"/>
  <c r="L16" i="9"/>
  <c r="L38" i="9" s="1"/>
  <c r="L49" i="9" s="1"/>
  <c r="O22" i="9"/>
  <c r="Q43" i="9"/>
  <c r="Q45" i="9" s="1"/>
  <c r="P19" i="9"/>
  <c r="M15" i="9"/>
  <c r="M21" i="9" s="1"/>
  <c r="P64" i="9" l="1"/>
  <c r="P65" i="9" s="1"/>
  <c r="O24" i="9"/>
  <c r="O25" i="9" s="1"/>
  <c r="Q48" i="9"/>
  <c r="M28" i="9"/>
  <c r="M40" i="9" s="1"/>
  <c r="P31" i="9"/>
  <c r="N20" i="9"/>
  <c r="N23" i="9" s="1"/>
  <c r="O27" i="9" l="1"/>
  <c r="O29" i="9" s="1"/>
  <c r="O30" i="9" s="1"/>
  <c r="P33" i="9"/>
  <c r="N26" i="9"/>
  <c r="N32" i="9" s="1"/>
  <c r="O36" i="9" l="1"/>
  <c r="O47" i="9" s="1"/>
  <c r="P34" i="9"/>
  <c r="P35" i="9" l="1"/>
  <c r="P37" i="9" s="1"/>
  <c r="P39" i="9" l="1"/>
  <c r="P41" i="9" s="1"/>
  <c r="P42" i="9" s="1"/>
  <c r="P44" i="9" s="1"/>
  <c r="P46" i="9" l="1"/>
  <c r="P50" i="9" s="1"/>
</calcChain>
</file>

<file path=xl/sharedStrings.xml><?xml version="1.0" encoding="utf-8"?>
<sst xmlns="http://schemas.openxmlformats.org/spreadsheetml/2006/main" count="685" uniqueCount="176">
  <si>
    <t>Jméno</t>
  </si>
  <si>
    <t>Příjmení</t>
  </si>
  <si>
    <t>Rok narození</t>
  </si>
  <si>
    <t>Oddíl</t>
  </si>
  <si>
    <t>Tomáš</t>
  </si>
  <si>
    <t>Procházka</t>
  </si>
  <si>
    <t>SABZO</t>
  </si>
  <si>
    <t>Radek</t>
  </si>
  <si>
    <t>Kuriš</t>
  </si>
  <si>
    <t>Sabzo Praha</t>
  </si>
  <si>
    <t>Michal</t>
  </si>
  <si>
    <t>Březina</t>
  </si>
  <si>
    <t>SABZO Praha</t>
  </si>
  <si>
    <t>Sodomka</t>
  </si>
  <si>
    <t>Karel</t>
  </si>
  <si>
    <t>Cedrych</t>
  </si>
  <si>
    <t>Ondřej</t>
  </si>
  <si>
    <t>Hromádka</t>
  </si>
  <si>
    <t>D5</t>
  </si>
  <si>
    <t>Zbyněk</t>
  </si>
  <si>
    <t>Fojtík</t>
  </si>
  <si>
    <t>Miloš</t>
  </si>
  <si>
    <t>Bukvai</t>
  </si>
  <si>
    <t>Považská Bystrica</t>
  </si>
  <si>
    <t>Miroslav</t>
  </si>
  <si>
    <t>Zyma</t>
  </si>
  <si>
    <t>Jana</t>
  </si>
  <si>
    <t>Chlupatá</t>
  </si>
  <si>
    <t>Petr</t>
  </si>
  <si>
    <t>BK Česká Proseč</t>
  </si>
  <si>
    <t>Barbora</t>
  </si>
  <si>
    <t>Kasalová</t>
  </si>
  <si>
    <t>Rada</t>
  </si>
  <si>
    <t>Sabzo</t>
  </si>
  <si>
    <t>Martin</t>
  </si>
  <si>
    <t>Pulkrábek</t>
  </si>
  <si>
    <t>Zlatokop</t>
  </si>
  <si>
    <t>Milan</t>
  </si>
  <si>
    <t>HOKE</t>
  </si>
  <si>
    <t>Atletika Benešov</t>
  </si>
  <si>
    <t>Vladimír</t>
  </si>
  <si>
    <t>ROŽÁNEK</t>
  </si>
  <si>
    <t>Alena</t>
  </si>
  <si>
    <t>Flieglová</t>
  </si>
  <si>
    <t>Fejgl</t>
  </si>
  <si>
    <t>HO Přírodní vědy</t>
  </si>
  <si>
    <t>Viktor</t>
  </si>
  <si>
    <t>Němec</t>
  </si>
  <si>
    <t>AC TEPO Kladno</t>
  </si>
  <si>
    <t>Naděžda</t>
  </si>
  <si>
    <t>Šugová</t>
  </si>
  <si>
    <t>Teplý</t>
  </si>
  <si>
    <t>Zdeňka</t>
  </si>
  <si>
    <t>Pucholtová</t>
  </si>
  <si>
    <t>Pucholt</t>
  </si>
  <si>
    <t>Rabiňák</t>
  </si>
  <si>
    <t>Jan</t>
  </si>
  <si>
    <t>Pokorný</t>
  </si>
  <si>
    <t>Luboš</t>
  </si>
  <si>
    <t>Aldorf</t>
  </si>
  <si>
    <t>Čižinský</t>
  </si>
  <si>
    <t>Vacarda</t>
  </si>
  <si>
    <t>Ac Slovan Liberec</t>
  </si>
  <si>
    <t>Jaromír</t>
  </si>
  <si>
    <t>Miřejovský</t>
  </si>
  <si>
    <t>Šebesta</t>
  </si>
  <si>
    <t>Jakub</t>
  </si>
  <si>
    <t>Hanousek</t>
  </si>
  <si>
    <t>Braník</t>
  </si>
  <si>
    <t>Loučan</t>
  </si>
  <si>
    <t>Dobříš</t>
  </si>
  <si>
    <t>Iveta</t>
  </si>
  <si>
    <t>Vlčková</t>
  </si>
  <si>
    <t>SK Babice</t>
  </si>
  <si>
    <t>Petra</t>
  </si>
  <si>
    <t>Sedláčková</t>
  </si>
  <si>
    <t>OK Roztoky</t>
  </si>
  <si>
    <t>Havelka</t>
  </si>
  <si>
    <t>Šebestová</t>
  </si>
  <si>
    <t>Rostislav</t>
  </si>
  <si>
    <t>Radim</t>
  </si>
  <si>
    <t>Břetislav</t>
  </si>
  <si>
    <t>Nový</t>
  </si>
  <si>
    <t>Jiří</t>
  </si>
  <si>
    <t>Bradáč</t>
  </si>
  <si>
    <t>Šnajberk</t>
  </si>
  <si>
    <t>Štěpánka</t>
  </si>
  <si>
    <t>Trnková</t>
  </si>
  <si>
    <t>Miloslava</t>
  </si>
  <si>
    <t>Ročňáková</t>
  </si>
  <si>
    <t>běh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</si>
  <si>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</si>
  <si>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</si>
  <si>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</si>
  <si>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</si>
  <si>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</si>
  <si>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</si>
  <si>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</si>
  <si>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</si>
  <si>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</si>
  <si>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</si>
  <si>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</si>
  <si>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</si>
  <si>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I.</t>
  </si>
  <si>
    <t>II.</t>
  </si>
  <si>
    <t>III.</t>
  </si>
  <si>
    <t>IV.</t>
  </si>
  <si>
    <t>13.</t>
  </si>
  <si>
    <t>14.</t>
  </si>
  <si>
    <t>15.</t>
  </si>
  <si>
    <t xml:space="preserve">Lenka </t>
  </si>
  <si>
    <t>Borovičková</t>
  </si>
  <si>
    <t>číslo</t>
  </si>
  <si>
    <t>MIN</t>
  </si>
  <si>
    <t>SEC</t>
  </si>
  <si>
    <t>-</t>
  </si>
  <si>
    <t>DNP</t>
  </si>
  <si>
    <t>Stanislav</t>
  </si>
  <si>
    <t>Slamiak</t>
  </si>
  <si>
    <t>Radomír</t>
  </si>
  <si>
    <t>Dolejš</t>
  </si>
  <si>
    <t>Adámek</t>
  </si>
  <si>
    <t>VÝSLEDKOVÁ LISTINA</t>
  </si>
  <si>
    <t>Datum:</t>
  </si>
  <si>
    <t>Ročník:</t>
  </si>
  <si>
    <t>Délka trati:</t>
  </si>
  <si>
    <t>MUŽI</t>
  </si>
  <si>
    <t>Poř.</t>
  </si>
  <si>
    <t>Start. číslo</t>
  </si>
  <si>
    <t>Nar.</t>
  </si>
  <si>
    <t>Pohl.</t>
  </si>
  <si>
    <t>Kat.</t>
  </si>
  <si>
    <t>min</t>
  </si>
  <si>
    <t>sec</t>
  </si>
  <si>
    <t>A</t>
  </si>
  <si>
    <t>B</t>
  </si>
  <si>
    <t>C</t>
  </si>
  <si>
    <t>D</t>
  </si>
  <si>
    <t>E</t>
  </si>
  <si>
    <t>F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</si>
  <si>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</si>
  <si>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</si>
  <si>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</si>
  <si>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</si>
  <si>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</si>
  <si>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</si>
  <si>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</si>
  <si>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</si>
  <si>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</si>
  <si>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</si>
  <si>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</si>
  <si>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</si>
  <si>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</si>
  <si>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</si>
  <si>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</si>
  <si>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</si>
  <si>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</si>
  <si>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</si>
  <si>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</si>
  <si>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</si>
  <si>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</si>
  <si>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</si>
  <si>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</si>
  <si>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</si>
  <si>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ŽENY</t>
  </si>
  <si>
    <t>Muž/žena</t>
  </si>
  <si>
    <t>M</t>
  </si>
  <si>
    <t>Ž</t>
  </si>
  <si>
    <t>Vlaďka</t>
  </si>
  <si>
    <t>Běh</t>
  </si>
  <si>
    <t>Hala SABZO 2023</t>
  </si>
  <si>
    <t>Lukáš</t>
  </si>
  <si>
    <t>Čermák</t>
  </si>
  <si>
    <t>DNS</t>
  </si>
  <si>
    <t>Výsledky 3.000 m</t>
  </si>
  <si>
    <t>3000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</si>
</sst>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[$-405]d\.\ mmmm\ yyyy;@"/>
    <numFmt numFmtId="166" formatCode="#,##0&quot; m&quot;"/>
    <numFmt numFmtId="167" formatCode="&quot;do &quot;0"/>
    <numFmt numFmtId="168" formatCode="0&quot; +&quot;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/>
    <xf numFmtId="1" fontId="1" fillId="0" borderId="0" xfId="0" applyNumberFormat="1" applyFont="1"/>
    <xf numFmtId="1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/>
    <xf numFmtId="1" fontId="6" fillId="0" borderId="0" xfId="0" applyNumberFormat="1" applyFont="1"/>
    <xf numFmtId="1" fontId="10" fillId="0" borderId="0" xfId="0" applyNumberFormat="1" applyFont="1"/>
    <xf numFmtId="0" fontId="10" fillId="0" borderId="0" xfId="0" applyFont="1"/>
    <xf numFmtId="167" fontId="1" fillId="3" borderId="1" xfId="0" applyNumberFormat="1" applyFont="1" applyFill="1" applyBorder="1" applyAlignment="1">
      <alignment horizontal="center" vertical="center"/>
    </xf>
    <xf numFmtId="168" fontId="1" fillId="3" borderId="1" xfId="0" applyNumberFormat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right" wrapText="1"/>
    </xf>
    <xf numFmtId="1" fontId="11" fillId="0" borderId="1" xfId="0" applyNumberFormat="1" applyFont="1" applyBorder="1" applyAlignment="1">
      <alignment wrapText="1"/>
    </xf>
    <xf numFmtId="0" fontId="11" fillId="0" borderId="1" xfId="0" applyFont="1" applyFill="1" applyBorder="1" applyAlignment="1">
      <alignment wrapText="1"/>
    </xf>
    <xf numFmtId="1" fontId="11" fillId="0" borderId="1" xfId="0" applyNumberFormat="1" applyFont="1" applyBorder="1"/>
    <xf numFmtId="164" fontId="11" fillId="0" borderId="1" xfId="0" applyNumberFormat="1" applyFont="1" applyBorder="1"/>
    <xf numFmtId="1" fontId="11" fillId="0" borderId="1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right"/>
    </xf>
    <xf numFmtId="0" fontId="11" fillId="0" borderId="0" xfId="0" applyFont="1"/>
    <xf numFmtId="22" fontId="11" fillId="0" borderId="1" xfId="0" applyNumberFormat="1" applyFont="1" applyBorder="1" applyAlignment="1">
      <alignment horizontal="right"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1" fontId="11" fillId="0" borderId="0" xfId="0" applyNumberFormat="1" applyFont="1"/>
    <xf numFmtId="1" fontId="11" fillId="0" borderId="1" xfId="0" applyNumberFormat="1" applyFont="1" applyBorder="1" applyAlignment="1">
      <alignment horizontal="right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165" fontId="6" fillId="0" borderId="0" xfId="0" applyNumberFormat="1" applyFont="1" applyAlignment="1" applyProtection="1">
      <alignment horizontal="left" vertical="center"/>
      <protection locked="0"/>
    </xf>
    <xf numFmtId="166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/>
    </xf>
    <xf numFmtId="0" fontId="12" fillId="0" borderId="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0FDCF-17D3-42F0-AFEF-107349A17CD9}">
  <dimension ref="A1:R69"/>
  <sheetViews>
    <sheetView tabSelected="1" workbookViewId="0">
      <selection activeCell="C5" sqref="C5:D5"/>
    </sheetView>
  </sheetViews>
  <sheetFormatPr defaultColWidth="9.109375" defaultRowHeight="13.8" x14ac:dyDescent="0.3"/>
  <cols>
    <col min="1" max="1" width="4.88671875" style="13" customWidth="1"/>
    <col min="2" max="2" width="5.44140625" style="13" customWidth="1"/>
    <col min="3" max="3" width="12.6640625" style="13" customWidth="1"/>
    <col min="4" max="4" width="9.6640625" style="13" customWidth="1"/>
    <col min="5" max="5" width="5.6640625" style="13" customWidth="1"/>
    <col min="6" max="6" width="5" style="13" customWidth="1"/>
    <col min="7" max="7" width="7" style="13" customWidth="1"/>
    <col min="8" max="8" width="19.33203125" style="13" customWidth="1"/>
    <col min="9" max="9" width="16.109375" style="13" customWidth="1"/>
    <col min="10" max="11" width="6.6640625" style="13" customWidth="1"/>
    <col min="12" max="17" width="5.44140625" style="13" customWidth="1"/>
    <col min="18" max="18" width="12" style="12" bestFit="1" customWidth="1"/>
    <col min="19" max="16384" width="9.109375" style="13"/>
  </cols>
  <sheetData>
    <row r="1" spans="1:18" s="2" customFormat="1" ht="25.8" x14ac:dyDescent="0.5">
      <c r="A1" s="48" t="s">
        <v>170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1"/>
    </row>
    <row r="2" spans="1:18" s="4" customFormat="1" ht="3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R2" s="5"/>
    </row>
    <row r="3" spans="1:18" s="7" customFormat="1" ht="21" x14ac:dyDescent="0.4">
      <c r="A3" s="49" t="s">
        <v>122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"/>
    </row>
    <row r="4" spans="1:18" s="4" customFormat="1" ht="3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R4" s="5"/>
    </row>
    <row r="5" spans="1:18" ht="15.6" x14ac:dyDescent="0.3">
      <c r="A5" s="14" t="s">
        <v>123</v>
      </c>
      <c r="B5" s="8"/>
      <c r="C5" s="50">
        <v>44993</v>
      </c>
      <c r="D5" s="50"/>
      <c r="E5" s="8" t="s">
        <v>124</v>
      </c>
      <c r="F5" s="9"/>
      <c r="G5" s="10">
        <v>33</v>
      </c>
      <c r="H5" s="9"/>
      <c r="I5" s="9"/>
      <c r="J5" s="11" t="s">
        <v>125</v>
      </c>
      <c r="K5" s="11"/>
      <c r="L5" s="51" t="s">
        <v>175</v>
      </c>
      <c r="M5" s="51"/>
      <c r="N5" s="51"/>
      <c r="O5" s="51"/>
      <c r="P5" s="51"/>
      <c r="Q5" s="51"/>
    </row>
    <row r="6" spans="1:18" s="15" customFormat="1" ht="15.6" x14ac:dyDescent="0.3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R6" s="16"/>
    </row>
    <row r="7" spans="1:18" s="4" customFormat="1" ht="3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R7" s="5"/>
    </row>
    <row r="8" spans="1:18" s="18" customFormat="1" ht="18" x14ac:dyDescent="0.35">
      <c r="A8" s="47" t="s">
        <v>126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17"/>
    </row>
    <row r="9" spans="1:18" s="4" customFormat="1" ht="3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R9" s="5"/>
    </row>
    <row r="10" spans="1:18" x14ac:dyDescent="0.3">
      <c r="A10" s="42" t="s">
        <v>127</v>
      </c>
      <c r="B10" s="44" t="s">
        <v>128</v>
      </c>
      <c r="C10" s="42" t="s">
        <v>1</v>
      </c>
      <c r="D10" s="42" t="s">
        <v>0</v>
      </c>
      <c r="E10" s="42" t="s">
        <v>129</v>
      </c>
      <c r="F10" s="42" t="s">
        <v>130</v>
      </c>
      <c r="G10" s="42" t="s">
        <v>131</v>
      </c>
      <c r="H10" s="42" t="s">
        <v>3</v>
      </c>
      <c r="I10" s="42" t="s">
        <v>169</v>
      </c>
      <c r="J10" s="42" t="s">
        <v>132</v>
      </c>
      <c r="K10" s="42" t="s">
        <v>133</v>
      </c>
      <c r="L10" s="19">
        <v>29</v>
      </c>
      <c r="M10" s="19">
        <v>39</v>
      </c>
      <c r="N10" s="19">
        <v>49</v>
      </c>
      <c r="O10" s="19">
        <v>59</v>
      </c>
      <c r="P10" s="19">
        <v>69</v>
      </c>
      <c r="Q10" s="20">
        <v>70</v>
      </c>
      <c r="R10" s="21"/>
    </row>
    <row r="11" spans="1:18" x14ac:dyDescent="0.3">
      <c r="A11" s="43"/>
      <c r="B11" s="45"/>
      <c r="C11" s="43"/>
      <c r="D11" s="43"/>
      <c r="E11" s="43"/>
      <c r="F11" s="43"/>
      <c r="G11" s="43"/>
      <c r="H11" s="43"/>
      <c r="I11" s="46"/>
      <c r="J11" s="43"/>
      <c r="K11" s="43"/>
      <c r="L11" s="22" t="s">
        <v>134</v>
      </c>
      <c r="M11" s="22" t="s">
        <v>135</v>
      </c>
      <c r="N11" s="22" t="s">
        <v>136</v>
      </c>
      <c r="O11" s="22" t="s">
        <v>137</v>
      </c>
      <c r="P11" s="22" t="s">
        <v>138</v>
      </c>
      <c r="Q11" s="22" t="s">
        <v>139</v>
      </c>
    </row>
    <row r="12" spans="1:18" x14ac:dyDescent="0.3">
      <c r="A12" s="23" t="s">
        <v>91</v>
      </c>
      <c r="B12" s="34">
        <v>164</v>
      </c>
      <c r="C12" s="28" t="s">
        <v>10</v>
      </c>
      <c r="D12" s="28" t="s">
        <v>5</v>
      </c>
      <c r="E12" s="29">
        <v>1982</v>
      </c>
      <c r="F12" s="29" t="s">
        <v>166</v>
      </c>
      <c r="G12" s="23" t="str">
        <f t="shared" ref="G12:G52" si="0">IF($E12&gt;1900,IF(YEAR($C$5)-$E12&lt;=$L$10,"do "&amp;$L$10,IF(YEAR($C$5)-$E12&lt;=$M$10,"do "&amp;$M$10,IF(YEAR($C$5)-$E12&lt;=$N$10,"do "&amp;$N$10,IF(YEAR($C$5)-$E12&lt;=$O$10,"do "&amp;$O$10,IF(YEAR($C$5)-$E12&lt;=$P$10,"do "&amp;$P$10,$Q$10&amp;" +"))))),"")</f>
        <v>do 49</v>
      </c>
      <c r="H12" s="28" t="s">
        <v>6</v>
      </c>
      <c r="I12" s="38" t="s">
        <v>103</v>
      </c>
      <c r="J12" s="30">
        <v>9</v>
      </c>
      <c r="K12" s="33">
        <v>40</v>
      </c>
      <c r="L12" s="24" t="str">
        <f>IF(AND(E12&gt;1900,YEAR($C$5)-$E12&lt;=$L$10),COUNT($L$11:L11)+1,"")</f>
        <v/>
      </c>
      <c r="M12" s="24" t="str">
        <f>IF(AND(E12&gt;1900,YEAR($C$5)-$E12&gt;$L$10,YEAR($C$5)-$E12&lt;=$M$10),COUNT($M$11:M11)+1,"")</f>
        <v/>
      </c>
      <c r="N12" s="24">
        <f>IF(AND(E12&gt;1900,YEAR($C$5)-$E12&gt;$M$10,YEAR($C$5)-$E12&lt;=$N$10),COUNT($N$11:N11)+1,"")</f>
        <v>1</v>
      </c>
      <c r="O12" s="24" t="str">
        <f>IF(AND(E12&gt;1900,YEAR($C$5)-$E12&gt;$N$10,YEAR($C$5)-$E12&lt;=$O$10),COUNT($O$11:O11)+1,"")</f>
        <v/>
      </c>
      <c r="P12" s="24" t="str">
        <f>IF(AND(E12&gt;1900,YEAR($C$5)-$E12&gt;$O$10,YEAR($C$5)-$E12&lt;=$P$10),COUNT($P$11:P11)+1,"")</f>
        <v/>
      </c>
      <c r="Q12" s="24" t="str">
        <f>IF(AND(E12&gt;1900,YEAR($C$5)-$E12&gt;=$Q$10),COUNT($Q$11:Q11)+1,"")</f>
        <v/>
      </c>
    </row>
    <row r="13" spans="1:18" x14ac:dyDescent="0.3">
      <c r="A13" s="23" t="s">
        <v>92</v>
      </c>
      <c r="B13" s="34">
        <v>166</v>
      </c>
      <c r="C13" s="28" t="s">
        <v>83</v>
      </c>
      <c r="D13" s="28" t="s">
        <v>84</v>
      </c>
      <c r="E13" s="29">
        <v>1982</v>
      </c>
      <c r="F13" s="29" t="s">
        <v>166</v>
      </c>
      <c r="G13" s="23" t="str">
        <f t="shared" si="0"/>
        <v>do 49</v>
      </c>
      <c r="H13" s="28" t="s">
        <v>6</v>
      </c>
      <c r="I13" s="38" t="s">
        <v>103</v>
      </c>
      <c r="J13" s="30">
        <v>10</v>
      </c>
      <c r="K13" s="33">
        <v>10.6</v>
      </c>
      <c r="L13" s="24" t="str">
        <f>IF(AND(E13&gt;1900,YEAR($C$5)-$E13&lt;=$L$10),COUNT($L$11:L12)+1,"")</f>
        <v/>
      </c>
      <c r="M13" s="24" t="str">
        <f>IF(AND(E13&gt;1900,YEAR($C$5)-$E13&gt;$L$10,YEAR($C$5)-$E13&lt;=$M$10),COUNT($M$11:M12)+1,"")</f>
        <v/>
      </c>
      <c r="N13" s="24">
        <f>IF(AND(E13&gt;1900,YEAR($C$5)-$E13&gt;$M$10,YEAR($C$5)-$E13&lt;=$N$10),COUNT($N$11:N12)+1,"")</f>
        <v>2</v>
      </c>
      <c r="O13" s="24" t="str">
        <f>IF(AND(E13&gt;1900,YEAR($C$5)-$E13&gt;$N$10,YEAR($C$5)-$E13&lt;=$O$10),COUNT($O$11:O12)+1,"")</f>
        <v/>
      </c>
      <c r="P13" s="24" t="str">
        <f>IF(AND(E13&gt;1900,YEAR($C$5)-$E13&gt;$O$10,YEAR($C$5)-$E13&lt;=$P$10),COUNT($P$11:P12)+1,"")</f>
        <v/>
      </c>
      <c r="Q13" s="24" t="str">
        <f>IF(AND(E13&gt;1900,YEAR($C$5)-$E13&gt;=$Q$10),COUNT($Q$11:Q12)+1,"")</f>
        <v/>
      </c>
    </row>
    <row r="14" spans="1:18" x14ac:dyDescent="0.3">
      <c r="A14" s="23" t="s">
        <v>93</v>
      </c>
      <c r="B14" s="34">
        <v>178</v>
      </c>
      <c r="C14" s="28" t="s">
        <v>16</v>
      </c>
      <c r="D14" s="28" t="s">
        <v>51</v>
      </c>
      <c r="E14" s="29">
        <v>1978</v>
      </c>
      <c r="F14" s="29" t="s">
        <v>166</v>
      </c>
      <c r="G14" s="23" t="str">
        <f t="shared" si="0"/>
        <v>do 49</v>
      </c>
      <c r="H14" s="28" t="s">
        <v>6</v>
      </c>
      <c r="I14" s="38" t="s">
        <v>103</v>
      </c>
      <c r="J14" s="30">
        <v>10</v>
      </c>
      <c r="K14" s="33">
        <v>52.4</v>
      </c>
      <c r="L14" s="24" t="str">
        <f>IF(AND(E14&gt;1900,YEAR($C$5)-$E14&lt;=$L$10),COUNT($L$11:L13)+1,"")</f>
        <v/>
      </c>
      <c r="M14" s="24" t="str">
        <f>IF(AND(E14&gt;1900,YEAR($C$5)-$E14&gt;$L$10,YEAR($C$5)-$E14&lt;=$M$10),COUNT($M$11:M13)+1,"")</f>
        <v/>
      </c>
      <c r="N14" s="24">
        <f>IF(AND(E14&gt;1900,YEAR($C$5)-$E14&gt;$M$10,YEAR($C$5)-$E14&lt;=$N$10),COUNT($N$11:N13)+1,"")</f>
        <v>3</v>
      </c>
      <c r="O14" s="24" t="str">
        <f>IF(AND(E14&gt;1900,YEAR($C$5)-$E14&gt;$N$10,YEAR($C$5)-$E14&lt;=$O$10),COUNT($O$11:O13)+1,"")</f>
        <v/>
      </c>
      <c r="P14" s="24" t="str">
        <f>IF(AND(E14&gt;1900,YEAR($C$5)-$E14&gt;$O$10,YEAR($C$5)-$E14&lt;=$P$10),COUNT($P$11:P13)+1,"")</f>
        <v/>
      </c>
      <c r="Q14" s="24" t="str">
        <f>IF(AND(E14&gt;1900,YEAR($C$5)-$E14&gt;=$Q$10),COUNT($Q$11:Q13)+1,"")</f>
        <v/>
      </c>
    </row>
    <row r="15" spans="1:18" x14ac:dyDescent="0.3">
      <c r="A15" s="23" t="s">
        <v>94</v>
      </c>
      <c r="B15" s="34">
        <v>173</v>
      </c>
      <c r="C15" s="28" t="s">
        <v>171</v>
      </c>
      <c r="D15" s="28" t="s">
        <v>172</v>
      </c>
      <c r="E15" s="29">
        <v>1993</v>
      </c>
      <c r="F15" s="29" t="s">
        <v>166</v>
      </c>
      <c r="G15" s="23" t="str">
        <f t="shared" si="0"/>
        <v>do 39</v>
      </c>
      <c r="H15" s="28" t="s">
        <v>6</v>
      </c>
      <c r="I15" s="38" t="s">
        <v>103</v>
      </c>
      <c r="J15" s="30">
        <v>11</v>
      </c>
      <c r="K15" s="33">
        <v>6.7</v>
      </c>
      <c r="L15" s="24" t="str">
        <f>IF(AND(E15&gt;1900,YEAR($C$5)-$E15&lt;=$L$10),COUNT($L$11:L14)+1,"")</f>
        <v/>
      </c>
      <c r="M15" s="24">
        <f>IF(AND(E15&gt;1900,YEAR($C$5)-$E15&gt;$L$10,YEAR($C$5)-$E15&lt;=$M$10),COUNT($M$11:M14)+1,"")</f>
        <v>1</v>
      </c>
      <c r="N15" s="24" t="str">
        <f>IF(AND(E15&gt;1900,YEAR($C$5)-$E15&gt;$M$10,YEAR($C$5)-$E15&lt;=$N$10),COUNT($N$11:N14)+1,"")</f>
        <v/>
      </c>
      <c r="O15" s="24" t="str">
        <f>IF(AND(E15&gt;1900,YEAR($C$5)-$E15&gt;$N$10,YEAR($C$5)-$E15&lt;=$O$10),COUNT($O$11:O14)+1,"")</f>
        <v/>
      </c>
      <c r="P15" s="24" t="str">
        <f>IF(AND(E15&gt;1900,YEAR($C$5)-$E15&gt;$O$10,YEAR($C$5)-$E15&lt;=$P$10),COUNT($P$11:P14)+1,"")</f>
        <v/>
      </c>
      <c r="Q15" s="24" t="str">
        <f>IF(AND(E15&gt;1900,YEAR($C$5)-$E15&gt;=$Q$10),COUNT($Q$11:Q14)+1,"")</f>
        <v/>
      </c>
    </row>
    <row r="16" spans="1:18" x14ac:dyDescent="0.3">
      <c r="A16" s="23" t="s">
        <v>95</v>
      </c>
      <c r="B16" s="34">
        <v>6</v>
      </c>
      <c r="C16" s="28" t="s">
        <v>46</v>
      </c>
      <c r="D16" s="28" t="s">
        <v>47</v>
      </c>
      <c r="E16" s="29">
        <v>2004</v>
      </c>
      <c r="F16" s="29" t="s">
        <v>166</v>
      </c>
      <c r="G16" s="23" t="str">
        <f t="shared" si="0"/>
        <v>do 29</v>
      </c>
      <c r="H16" s="28" t="s">
        <v>48</v>
      </c>
      <c r="I16" s="38" t="s">
        <v>103</v>
      </c>
      <c r="J16" s="30">
        <v>11</v>
      </c>
      <c r="K16" s="33">
        <v>10</v>
      </c>
      <c r="L16" s="24">
        <f>IF(AND(E16&gt;1900,YEAR($C$5)-$E16&lt;=$L$10),COUNT($L$11:L15)+1,"")</f>
        <v>1</v>
      </c>
      <c r="M16" s="24" t="str">
        <f>IF(AND(E16&gt;1900,YEAR($C$5)-$E16&gt;$L$10,YEAR($C$5)-$E16&lt;=$M$10),COUNT($M$11:M15)+1,"")</f>
        <v/>
      </c>
      <c r="N16" s="24" t="str">
        <f>IF(AND(E16&gt;1900,YEAR($C$5)-$E16&gt;$M$10,YEAR($C$5)-$E16&lt;=$N$10),COUNT($N$11:N15)+1,"")</f>
        <v/>
      </c>
      <c r="O16" s="24" t="str">
        <f>IF(AND(E16&gt;1900,YEAR($C$5)-$E16&gt;$N$10,YEAR($C$5)-$E16&lt;=$O$10),COUNT($O$11:O15)+1,"")</f>
        <v/>
      </c>
      <c r="P16" s="24" t="str">
        <f>IF(AND(E16&gt;1900,YEAR($C$5)-$E16&gt;$O$10,YEAR($C$5)-$E16&lt;=$P$10),COUNT($P$11:P15)+1,"")</f>
        <v/>
      </c>
      <c r="Q16" s="24" t="str">
        <f>IF(AND(E16&gt;1900,YEAR($C$5)-$E16&gt;=$Q$10),COUNT($Q$11:Q15)+1,"")</f>
        <v/>
      </c>
    </row>
    <row r="17" spans="1:17" x14ac:dyDescent="0.3">
      <c r="A17" s="23" t="s">
        <v>96</v>
      </c>
      <c r="B17" s="34">
        <v>144</v>
      </c>
      <c r="C17" s="28" t="s">
        <v>34</v>
      </c>
      <c r="D17" s="28" t="s">
        <v>55</v>
      </c>
      <c r="E17" s="29">
        <v>1979</v>
      </c>
      <c r="F17" s="29" t="s">
        <v>166</v>
      </c>
      <c r="G17" s="23" t="str">
        <f t="shared" si="0"/>
        <v>do 49</v>
      </c>
      <c r="H17" s="28" t="s">
        <v>6</v>
      </c>
      <c r="I17" s="38" t="s">
        <v>103</v>
      </c>
      <c r="J17" s="30">
        <v>11</v>
      </c>
      <c r="K17" s="33">
        <v>26.9</v>
      </c>
      <c r="L17" s="24" t="str">
        <f>IF(AND(E17&gt;1900,YEAR($C$5)-$E17&lt;=$L$10),COUNT($L$11:L16)+1,"")</f>
        <v/>
      </c>
      <c r="M17" s="24" t="str">
        <f>IF(AND(E17&gt;1900,YEAR($C$5)-$E17&gt;$L$10,YEAR($C$5)-$E17&lt;=$M$10),COUNT($M$11:M16)+1,"")</f>
        <v/>
      </c>
      <c r="N17" s="24">
        <f>IF(AND(E17&gt;1900,YEAR($C$5)-$E17&gt;$M$10,YEAR($C$5)-$E17&lt;=$N$10),COUNT($N$11:N16)+1,"")</f>
        <v>4</v>
      </c>
      <c r="O17" s="24" t="str">
        <f>IF(AND(E17&gt;1900,YEAR($C$5)-$E17&gt;$N$10,YEAR($C$5)-$E17&lt;=$O$10),COUNT($O$11:O16)+1,"")</f>
        <v/>
      </c>
      <c r="P17" s="24" t="str">
        <f>IF(AND(E17&gt;1900,YEAR($C$5)-$E17&gt;$O$10,YEAR($C$5)-$E17&lt;=$P$10),COUNT($P$11:P16)+1,"")</f>
        <v/>
      </c>
      <c r="Q17" s="24" t="str">
        <f>IF(AND(E17&gt;1900,YEAR($C$5)-$E17&gt;=$Q$10),COUNT($Q$11:Q16)+1,"")</f>
        <v/>
      </c>
    </row>
    <row r="18" spans="1:17" x14ac:dyDescent="0.3">
      <c r="A18" s="23" t="s">
        <v>97</v>
      </c>
      <c r="B18" s="34">
        <v>84</v>
      </c>
      <c r="C18" s="28" t="s">
        <v>16</v>
      </c>
      <c r="D18" s="28" t="s">
        <v>17</v>
      </c>
      <c r="E18" s="29">
        <v>1980</v>
      </c>
      <c r="F18" s="29" t="s">
        <v>166</v>
      </c>
      <c r="G18" s="23" t="str">
        <f t="shared" si="0"/>
        <v>do 49</v>
      </c>
      <c r="H18" s="28" t="s">
        <v>18</v>
      </c>
      <c r="I18" s="38" t="s">
        <v>103</v>
      </c>
      <c r="J18" s="30">
        <v>11</v>
      </c>
      <c r="K18" s="33">
        <v>32.200000000000003</v>
      </c>
      <c r="L18" s="24" t="str">
        <f>IF(AND(E18&gt;1900,YEAR($C$5)-$E18&lt;=$L$10),COUNT($L$11:L17)+1,"")</f>
        <v/>
      </c>
      <c r="M18" s="24" t="str">
        <f>IF(AND(E18&gt;1900,YEAR($C$5)-$E18&gt;$L$10,YEAR($C$5)-$E18&lt;=$M$10),COUNT($M$11:M17)+1,"")</f>
        <v/>
      </c>
      <c r="N18" s="24">
        <f>IF(AND(E18&gt;1900,YEAR($C$5)-$E18&gt;$M$10,YEAR($C$5)-$E18&lt;=$N$10),COUNT($N$11:N17)+1,"")</f>
        <v>5</v>
      </c>
      <c r="O18" s="24" t="str">
        <f>IF(AND(E18&gt;1900,YEAR($C$5)-$E18&gt;$N$10,YEAR($C$5)-$E18&lt;=$O$10),COUNT($O$11:O17)+1,"")</f>
        <v/>
      </c>
      <c r="P18" s="24" t="str">
        <f>IF(AND(E18&gt;1900,YEAR($C$5)-$E18&gt;$O$10,YEAR($C$5)-$E18&lt;=$P$10),COUNT($P$11:P17)+1,"")</f>
        <v/>
      </c>
      <c r="Q18" s="24" t="str">
        <f>IF(AND(E18&gt;1900,YEAR($C$5)-$E18&gt;=$Q$10),COUNT($Q$11:Q17)+1,"")</f>
        <v/>
      </c>
    </row>
    <row r="19" spans="1:17" x14ac:dyDescent="0.3">
      <c r="A19" s="23" t="s">
        <v>98</v>
      </c>
      <c r="B19" s="34">
        <v>1</v>
      </c>
      <c r="C19" s="28" t="s">
        <v>40</v>
      </c>
      <c r="D19" s="28" t="s">
        <v>61</v>
      </c>
      <c r="E19" s="29">
        <v>1959</v>
      </c>
      <c r="F19" s="29" t="s">
        <v>166</v>
      </c>
      <c r="G19" s="23" t="str">
        <f t="shared" si="0"/>
        <v>do 69</v>
      </c>
      <c r="H19" s="28" t="s">
        <v>62</v>
      </c>
      <c r="I19" s="38" t="s">
        <v>104</v>
      </c>
      <c r="J19" s="30">
        <v>11</v>
      </c>
      <c r="K19" s="33">
        <v>41.5</v>
      </c>
      <c r="L19" s="24" t="str">
        <f>IF(AND(E19&gt;1900,YEAR($C$5)-$E19&lt;=$L$10),COUNT($L$11:L18)+1,"")</f>
        <v/>
      </c>
      <c r="M19" s="24" t="str">
        <f>IF(AND(E19&gt;1900,YEAR($C$5)-$E19&gt;$L$10,YEAR($C$5)-$E19&lt;=$M$10),COUNT($M$11:M18)+1,"")</f>
        <v/>
      </c>
      <c r="N19" s="24" t="str">
        <f>IF(AND(E19&gt;1900,YEAR($C$5)-$E19&gt;$M$10,YEAR($C$5)-$E19&lt;=$N$10),COUNT($N$11:N18)+1,"")</f>
        <v/>
      </c>
      <c r="O19" s="24" t="str">
        <f>IF(AND(E19&gt;1900,YEAR($C$5)-$E19&gt;$N$10,YEAR($C$5)-$E19&lt;=$O$10),COUNT($O$11:O18)+1,"")</f>
        <v/>
      </c>
      <c r="P19" s="24">
        <f>IF(AND(E19&gt;1900,YEAR($C$5)-$E19&gt;$O$10,YEAR($C$5)-$E19&lt;=$P$10),COUNT($P$11:P18)+1,"")</f>
        <v>1</v>
      </c>
      <c r="Q19" s="24" t="str">
        <f>IF(AND(E19&gt;1900,YEAR($C$5)-$E19&gt;=$Q$10),COUNT($Q$11:Q18)+1,"")</f>
        <v/>
      </c>
    </row>
    <row r="20" spans="1:17" x14ac:dyDescent="0.3">
      <c r="A20" s="23" t="s">
        <v>99</v>
      </c>
      <c r="B20" s="34">
        <v>86</v>
      </c>
      <c r="C20" s="28" t="s">
        <v>34</v>
      </c>
      <c r="D20" s="28" t="s">
        <v>35</v>
      </c>
      <c r="E20" s="29">
        <v>1980</v>
      </c>
      <c r="F20" s="29" t="s">
        <v>166</v>
      </c>
      <c r="G20" s="23" t="str">
        <f t="shared" si="0"/>
        <v>do 49</v>
      </c>
      <c r="H20" s="28" t="s">
        <v>36</v>
      </c>
      <c r="I20" s="38" t="s">
        <v>103</v>
      </c>
      <c r="J20" s="30">
        <v>11</v>
      </c>
      <c r="K20" s="33">
        <v>42.2</v>
      </c>
      <c r="L20" s="24" t="str">
        <f>IF(AND(E20&gt;1900,YEAR($C$5)-$E20&lt;=$L$10),COUNT($L$11:L19)+1,"")</f>
        <v/>
      </c>
      <c r="M20" s="24" t="str">
        <f>IF(AND(E20&gt;1900,YEAR($C$5)-$E20&gt;$L$10,YEAR($C$5)-$E20&lt;=$M$10),COUNT($M$11:M19)+1,"")</f>
        <v/>
      </c>
      <c r="N20" s="24">
        <f>IF(AND(E20&gt;1900,YEAR($C$5)-$E20&gt;$M$10,YEAR($C$5)-$E20&lt;=$N$10),COUNT($N$11:N19)+1,"")</f>
        <v>6</v>
      </c>
      <c r="O20" s="24" t="str">
        <f>IF(AND(E20&gt;1900,YEAR($C$5)-$E20&gt;$N$10,YEAR($C$5)-$E20&lt;=$O$10),COUNT($O$11:O19)+1,"")</f>
        <v/>
      </c>
      <c r="P20" s="24" t="str">
        <f>IF(AND(E20&gt;1900,YEAR($C$5)-$E20&gt;$O$10,YEAR($C$5)-$E20&lt;=$P$10),COUNT($P$11:P19)+1,"")</f>
        <v/>
      </c>
      <c r="Q20" s="24" t="str">
        <f>IF(AND(E20&gt;1900,YEAR($C$5)-$E20&gt;=$Q$10),COUNT($Q$11:Q19)+1,"")</f>
        <v/>
      </c>
    </row>
    <row r="21" spans="1:17" x14ac:dyDescent="0.3">
      <c r="A21" s="23" t="s">
        <v>100</v>
      </c>
      <c r="B21" s="34">
        <v>13</v>
      </c>
      <c r="C21" s="28" t="s">
        <v>21</v>
      </c>
      <c r="D21" s="28" t="s">
        <v>22</v>
      </c>
      <c r="E21" s="29">
        <v>1985</v>
      </c>
      <c r="F21" s="29" t="s">
        <v>166</v>
      </c>
      <c r="G21" s="23" t="str">
        <f t="shared" si="0"/>
        <v>do 39</v>
      </c>
      <c r="H21" s="28" t="s">
        <v>23</v>
      </c>
      <c r="I21" s="38" t="s">
        <v>103</v>
      </c>
      <c r="J21" s="30">
        <v>11</v>
      </c>
      <c r="K21" s="33">
        <v>56.9</v>
      </c>
      <c r="L21" s="24" t="str">
        <f>IF(AND(E21&gt;1900,YEAR($C$5)-$E21&lt;=$L$10),COUNT($L$11:L20)+1,"")</f>
        <v/>
      </c>
      <c r="M21" s="24">
        <f>IF(AND(E21&gt;1900,YEAR($C$5)-$E21&gt;$L$10,YEAR($C$5)-$E21&lt;=$M$10),COUNT($M$11:M20)+1,"")</f>
        <v>2</v>
      </c>
      <c r="N21" s="24" t="str">
        <f>IF(AND(E21&gt;1900,YEAR($C$5)-$E21&gt;$M$10,YEAR($C$5)-$E21&lt;=$N$10),COUNT($N$11:N20)+1,"")</f>
        <v/>
      </c>
      <c r="O21" s="24" t="str">
        <f>IF(AND(E21&gt;1900,YEAR($C$5)-$E21&gt;$N$10,YEAR($C$5)-$E21&lt;=$O$10),COUNT($O$11:O20)+1,"")</f>
        <v/>
      </c>
      <c r="P21" s="24" t="str">
        <f>IF(AND(E21&gt;1900,YEAR($C$5)-$E21&gt;$O$10,YEAR($C$5)-$E21&lt;=$P$10),COUNT($P$11:P20)+1,"")</f>
        <v/>
      </c>
      <c r="Q21" s="24" t="str">
        <f>IF(AND(E21&gt;1900,YEAR($C$5)-$E21&gt;=$Q$10),COUNT($Q$11:Q20)+1,"")</f>
        <v/>
      </c>
    </row>
    <row r="22" spans="1:17" x14ac:dyDescent="0.3">
      <c r="A22" s="23" t="s">
        <v>101</v>
      </c>
      <c r="B22" s="34">
        <v>98</v>
      </c>
      <c r="C22" s="28" t="s">
        <v>56</v>
      </c>
      <c r="D22" s="28" t="s">
        <v>69</v>
      </c>
      <c r="E22" s="29">
        <v>1972</v>
      </c>
      <c r="F22" s="29" t="s">
        <v>166</v>
      </c>
      <c r="G22" s="23" t="str">
        <f t="shared" si="0"/>
        <v>do 59</v>
      </c>
      <c r="H22" s="28" t="s">
        <v>70</v>
      </c>
      <c r="I22" s="38" t="s">
        <v>103</v>
      </c>
      <c r="J22" s="30">
        <v>12</v>
      </c>
      <c r="K22" s="33">
        <v>10</v>
      </c>
      <c r="L22" s="24" t="str">
        <f>IF(AND(E22&gt;1900,YEAR($C$5)-$E22&lt;=$L$10),COUNT($L$11:L21)+1,"")</f>
        <v/>
      </c>
      <c r="M22" s="24" t="str">
        <f>IF(AND(E22&gt;1900,YEAR($C$5)-$E22&gt;$L$10,YEAR($C$5)-$E22&lt;=$M$10),COUNT($M$11:M21)+1,"")</f>
        <v/>
      </c>
      <c r="N22" s="24" t="str">
        <f>IF(AND(E22&gt;1900,YEAR($C$5)-$E22&gt;$M$10,YEAR($C$5)-$E22&lt;=$N$10),COUNT($N$11:N21)+1,"")</f>
        <v/>
      </c>
      <c r="O22" s="24">
        <f>IF(AND(E22&gt;1900,YEAR($C$5)-$E22&gt;$N$10,YEAR($C$5)-$E22&lt;=$O$10),COUNT($O$11:O21)+1,"")</f>
        <v>1</v>
      </c>
      <c r="P22" s="24" t="str">
        <f>IF(AND(E22&gt;1900,YEAR($C$5)-$E22&gt;$O$10,YEAR($C$5)-$E22&lt;=$P$10),COUNT($P$11:P21)+1,"")</f>
        <v/>
      </c>
      <c r="Q22" s="24" t="str">
        <f>IF(AND(E22&gt;1900,YEAR($C$5)-$E22&gt;=$Q$10),COUNT($Q$11:Q21)+1,"")</f>
        <v/>
      </c>
    </row>
    <row r="23" spans="1:17" x14ac:dyDescent="0.3">
      <c r="A23" s="23" t="s">
        <v>102</v>
      </c>
      <c r="B23" s="32">
        <v>38</v>
      </c>
      <c r="C23" s="28" t="s">
        <v>24</v>
      </c>
      <c r="D23" s="28" t="s">
        <v>25</v>
      </c>
      <c r="E23" s="29">
        <v>1975</v>
      </c>
      <c r="F23" s="29" t="s">
        <v>166</v>
      </c>
      <c r="G23" s="23" t="str">
        <f t="shared" si="0"/>
        <v>do 49</v>
      </c>
      <c r="H23" s="28" t="s">
        <v>6</v>
      </c>
      <c r="I23" s="38" t="s">
        <v>104</v>
      </c>
      <c r="J23" s="30">
        <v>12</v>
      </c>
      <c r="K23" s="33">
        <v>11.8</v>
      </c>
      <c r="L23" s="24" t="str">
        <f>IF(AND(E23&gt;1900,YEAR($C$5)-$E23&lt;=$L$10),COUNT($L$11:L22)+1,"")</f>
        <v/>
      </c>
      <c r="M23" s="24" t="str">
        <f>IF(AND(E23&gt;1900,YEAR($C$5)-$E23&gt;$L$10,YEAR($C$5)-$E23&lt;=$M$10),COUNT($M$11:M22)+1,"")</f>
        <v/>
      </c>
      <c r="N23" s="24">
        <f>IF(AND(E23&gt;1900,YEAR($C$5)-$E23&gt;$M$10,YEAR($C$5)-$E23&lt;=$N$10),COUNT($N$11:N22)+1,"")</f>
        <v>7</v>
      </c>
      <c r="O23" s="24" t="str">
        <f>IF(AND(E23&gt;1900,YEAR($C$5)-$E23&gt;$N$10,YEAR($C$5)-$E23&lt;=$O$10),COUNT($O$11:O22)+1,"")</f>
        <v/>
      </c>
      <c r="P23" s="24" t="str">
        <f>IF(AND(E23&gt;1900,YEAR($C$5)-$E23&gt;$O$10,YEAR($C$5)-$E23&lt;=$P$10),COUNT($P$11:P22)+1,"")</f>
        <v/>
      </c>
      <c r="Q23" s="24" t="str">
        <f>IF(AND(E23&gt;1900,YEAR($C$5)-$E23&gt;=$Q$10),COUNT($Q$11:Q22)+1,"")</f>
        <v/>
      </c>
    </row>
    <row r="24" spans="1:17" x14ac:dyDescent="0.3">
      <c r="A24" s="23" t="s">
        <v>107</v>
      </c>
      <c r="B24" s="34">
        <v>11</v>
      </c>
      <c r="C24" s="28" t="s">
        <v>21</v>
      </c>
      <c r="D24" s="28" t="s">
        <v>28</v>
      </c>
      <c r="E24" s="29">
        <v>1973</v>
      </c>
      <c r="F24" s="29" t="s">
        <v>166</v>
      </c>
      <c r="G24" s="23" t="str">
        <f t="shared" si="0"/>
        <v>do 59</v>
      </c>
      <c r="H24" s="28" t="s">
        <v>29</v>
      </c>
      <c r="I24" s="38" t="s">
        <v>104</v>
      </c>
      <c r="J24" s="30">
        <v>12</v>
      </c>
      <c r="K24" s="33">
        <v>30.4</v>
      </c>
      <c r="L24" s="24" t="str">
        <f>IF(AND(E24&gt;1900,YEAR($C$5)-$E24&lt;=$L$10),COUNT($L$11:L23)+1,"")</f>
        <v/>
      </c>
      <c r="M24" s="24" t="str">
        <f>IF(AND(E24&gt;1900,YEAR($C$5)-$E24&gt;$L$10,YEAR($C$5)-$E24&lt;=$M$10),COUNT($M$11:M23)+1,"")</f>
        <v/>
      </c>
      <c r="N24" s="24" t="str">
        <f>IF(AND(E24&gt;1900,YEAR($C$5)-$E24&gt;$M$10,YEAR($C$5)-$E24&lt;=$N$10),COUNT($N$11:N23)+1,"")</f>
        <v/>
      </c>
      <c r="O24" s="24">
        <f>IF(AND(E24&gt;1900,YEAR($C$5)-$E24&gt;$N$10,YEAR($C$5)-$E24&lt;=$O$10),COUNT($O$11:O23)+1,"")</f>
        <v>2</v>
      </c>
      <c r="P24" s="24" t="str">
        <f>IF(AND(E24&gt;1900,YEAR($C$5)-$E24&gt;$O$10,YEAR($C$5)-$E24&lt;=$P$10),COUNT($P$11:P23)+1,"")</f>
        <v/>
      </c>
      <c r="Q24" s="24" t="str">
        <f>IF(AND(E24&gt;1900,YEAR($C$5)-$E24&gt;=$Q$10),COUNT($Q$11:Q23)+1,"")</f>
        <v/>
      </c>
    </row>
    <row r="25" spans="1:17" x14ac:dyDescent="0.3">
      <c r="A25" s="23" t="s">
        <v>108</v>
      </c>
      <c r="B25" s="34">
        <v>160</v>
      </c>
      <c r="C25" s="28" t="s">
        <v>7</v>
      </c>
      <c r="D25" s="28" t="s">
        <v>8</v>
      </c>
      <c r="E25" s="29">
        <v>1971</v>
      </c>
      <c r="F25" s="29" t="s">
        <v>166</v>
      </c>
      <c r="G25" s="23" t="str">
        <f t="shared" si="0"/>
        <v>do 59</v>
      </c>
      <c r="H25" s="28" t="s">
        <v>9</v>
      </c>
      <c r="I25" s="38" t="s">
        <v>104</v>
      </c>
      <c r="J25" s="30">
        <v>12</v>
      </c>
      <c r="K25" s="33">
        <v>32</v>
      </c>
      <c r="L25" s="24" t="str">
        <f>IF(AND(E25&gt;1900,YEAR($C$5)-$E25&lt;=$L$10),COUNT($L$11:L24)+1,"")</f>
        <v/>
      </c>
      <c r="M25" s="24" t="str">
        <f>IF(AND(E25&gt;1900,YEAR($C$5)-$E25&gt;$L$10,YEAR($C$5)-$E25&lt;=$M$10),COUNT($M$11:M24)+1,"")</f>
        <v/>
      </c>
      <c r="N25" s="24" t="str">
        <f>IF(AND(E25&gt;1900,YEAR($C$5)-$E25&gt;$M$10,YEAR($C$5)-$E25&lt;=$N$10),COUNT($N$11:N24)+1,"")</f>
        <v/>
      </c>
      <c r="O25" s="24">
        <f>IF(AND(E25&gt;1900,YEAR($C$5)-$E25&gt;$N$10,YEAR($C$5)-$E25&lt;=$O$10),COUNT($O$11:O24)+1,"")</f>
        <v>3</v>
      </c>
      <c r="P25" s="24" t="str">
        <f>IF(AND(E25&gt;1900,YEAR($C$5)-$E25&gt;$O$10,YEAR($C$5)-$E25&lt;=$P$10),COUNT($P$11:P24)+1,"")</f>
        <v/>
      </c>
      <c r="Q25" s="24" t="str">
        <f>IF(AND(E25&gt;1900,YEAR($C$5)-$E25&gt;=$Q$10),COUNT($Q$11:Q24)+1,"")</f>
        <v/>
      </c>
    </row>
    <row r="26" spans="1:17" x14ac:dyDescent="0.3">
      <c r="A26" s="23" t="s">
        <v>109</v>
      </c>
      <c r="B26" s="34">
        <v>142</v>
      </c>
      <c r="C26" s="28" t="s">
        <v>4</v>
      </c>
      <c r="D26" s="28" t="s">
        <v>5</v>
      </c>
      <c r="E26" s="29">
        <v>1979</v>
      </c>
      <c r="F26" s="29" t="s">
        <v>166</v>
      </c>
      <c r="G26" s="23" t="str">
        <f t="shared" si="0"/>
        <v>do 49</v>
      </c>
      <c r="H26" s="28" t="s">
        <v>6</v>
      </c>
      <c r="I26" s="38" t="s">
        <v>103</v>
      </c>
      <c r="J26" s="30">
        <v>12</v>
      </c>
      <c r="K26" s="33">
        <v>40.200000000000003</v>
      </c>
      <c r="L26" s="24" t="str">
        <f>IF(AND(E26&gt;1900,YEAR($C$5)-$E26&lt;=$L$10),COUNT($L$11:L25)+1,"")</f>
        <v/>
      </c>
      <c r="M26" s="24" t="str">
        <f>IF(AND(E26&gt;1900,YEAR($C$5)-$E26&gt;$L$10,YEAR($C$5)-$E26&lt;=$M$10),COUNT($M$11:M25)+1,"")</f>
        <v/>
      </c>
      <c r="N26" s="24">
        <f>IF(AND(E26&gt;1900,YEAR($C$5)-$E26&gt;$M$10,YEAR($C$5)-$E26&lt;=$N$10),COUNT($N$11:N25)+1,"")</f>
        <v>8</v>
      </c>
      <c r="O26" s="24" t="str">
        <f>IF(AND(E26&gt;1900,YEAR($C$5)-$E26&gt;$N$10,YEAR($C$5)-$E26&lt;=$O$10),COUNT($O$11:O25)+1,"")</f>
        <v/>
      </c>
      <c r="P26" s="24" t="str">
        <f>IF(AND(E26&gt;1900,YEAR($C$5)-$E26&gt;$O$10,YEAR($C$5)-$E26&lt;=$P$10),COUNT($P$11:P25)+1,"")</f>
        <v/>
      </c>
      <c r="Q26" s="24" t="str">
        <f>IF(AND(E26&gt;1900,YEAR($C$5)-$E26&gt;=$Q$10),COUNT($Q$11:Q25)+1,"")</f>
        <v/>
      </c>
    </row>
    <row r="27" spans="1:17" x14ac:dyDescent="0.3">
      <c r="A27" s="23" t="s">
        <v>140</v>
      </c>
      <c r="B27" s="34">
        <v>174</v>
      </c>
      <c r="C27" s="28" t="s">
        <v>37</v>
      </c>
      <c r="D27" s="28" t="s">
        <v>77</v>
      </c>
      <c r="E27" s="29">
        <v>1968</v>
      </c>
      <c r="F27" s="29" t="s">
        <v>166</v>
      </c>
      <c r="G27" s="23" t="str">
        <f t="shared" si="0"/>
        <v>do 59</v>
      </c>
      <c r="H27" s="28" t="s">
        <v>6</v>
      </c>
      <c r="I27" s="38" t="s">
        <v>104</v>
      </c>
      <c r="J27" s="30">
        <v>13</v>
      </c>
      <c r="K27" s="33">
        <v>17.5</v>
      </c>
      <c r="L27" s="24" t="str">
        <f>IF(AND(E27&gt;1900,YEAR($C$5)-$E27&lt;=$L$10),COUNT($L$11:L26)+1,"")</f>
        <v/>
      </c>
      <c r="M27" s="24" t="str">
        <f>IF(AND(E27&gt;1900,YEAR($C$5)-$E27&gt;$L$10,YEAR($C$5)-$E27&lt;=$M$10),COUNT($M$11:M26)+1,"")</f>
        <v/>
      </c>
      <c r="N27" s="24" t="str">
        <f>IF(AND(E27&gt;1900,YEAR($C$5)-$E27&gt;$M$10,YEAR($C$5)-$E27&lt;=$N$10),COUNT($N$11:N26)+1,"")</f>
        <v/>
      </c>
      <c r="O27" s="24">
        <f>IF(AND(E27&gt;1900,YEAR($C$5)-$E27&gt;$N$10,YEAR($C$5)-$E27&lt;=$O$10),COUNT($O$11:O26)+1,"")</f>
        <v>4</v>
      </c>
      <c r="P27" s="24" t="str">
        <f>IF(AND(E27&gt;1900,YEAR($C$5)-$E27&gt;$O$10,YEAR($C$5)-$E27&lt;=$P$10),COUNT($P$11:P26)+1,"")</f>
        <v/>
      </c>
      <c r="Q27" s="24" t="str">
        <f>IF(AND(E27&gt;1900,YEAR($C$5)-$E27&gt;=$Q$10),COUNT($Q$11:Q26)+1,"")</f>
        <v/>
      </c>
    </row>
    <row r="28" spans="1:17" x14ac:dyDescent="0.3">
      <c r="A28" s="23" t="s">
        <v>141</v>
      </c>
      <c r="B28" s="34">
        <v>25</v>
      </c>
      <c r="C28" s="28" t="s">
        <v>66</v>
      </c>
      <c r="D28" s="28" t="s">
        <v>67</v>
      </c>
      <c r="E28" s="29">
        <v>1991</v>
      </c>
      <c r="F28" s="29" t="s">
        <v>166</v>
      </c>
      <c r="G28" s="23" t="str">
        <f t="shared" si="0"/>
        <v>do 39</v>
      </c>
      <c r="H28" s="28" t="s">
        <v>68</v>
      </c>
      <c r="I28" s="38" t="s">
        <v>104</v>
      </c>
      <c r="J28" s="30">
        <v>13</v>
      </c>
      <c r="K28" s="33">
        <v>27.3</v>
      </c>
      <c r="L28" s="24" t="str">
        <f>IF(AND(E28&gt;1900,YEAR($C$5)-$E28&lt;=$L$10),COUNT($L$11:L27)+1,"")</f>
        <v/>
      </c>
      <c r="M28" s="24">
        <f>IF(AND(E28&gt;1900,YEAR($C$5)-$E28&gt;$L$10,YEAR($C$5)-$E28&lt;=$M$10),COUNT($M$11:M27)+1,"")</f>
        <v>3</v>
      </c>
      <c r="N28" s="24" t="str">
        <f>IF(AND(E28&gt;1900,YEAR($C$5)-$E28&gt;$M$10,YEAR($C$5)-$E28&lt;=$N$10),COUNT($N$11:N27)+1,"")</f>
        <v/>
      </c>
      <c r="O28" s="24" t="str">
        <f>IF(AND(E28&gt;1900,YEAR($C$5)-$E28&gt;$N$10,YEAR($C$5)-$E28&lt;=$O$10),COUNT($O$11:O27)+1,"")</f>
        <v/>
      </c>
      <c r="P28" s="24" t="str">
        <f>IF(AND(E28&gt;1900,YEAR($C$5)-$E28&gt;$O$10,YEAR($C$5)-$E28&lt;=$P$10),COUNT($P$11:P27)+1,"")</f>
        <v/>
      </c>
      <c r="Q28" s="24" t="str">
        <f>IF(AND(E28&gt;1900,YEAR($C$5)-$E28&gt;=$Q$10),COUNT($Q$11:Q27)+1,"")</f>
        <v/>
      </c>
    </row>
    <row r="29" spans="1:17" x14ac:dyDescent="0.3">
      <c r="A29" s="23" t="s">
        <v>142</v>
      </c>
      <c r="B29" s="34">
        <v>145</v>
      </c>
      <c r="C29" s="28" t="s">
        <v>28</v>
      </c>
      <c r="D29" s="28" t="s">
        <v>32</v>
      </c>
      <c r="E29" s="29">
        <v>1964</v>
      </c>
      <c r="F29" s="29" t="s">
        <v>166</v>
      </c>
      <c r="G29" s="23" t="str">
        <f t="shared" si="0"/>
        <v>do 59</v>
      </c>
      <c r="H29" s="28" t="s">
        <v>33</v>
      </c>
      <c r="I29" s="38" t="s">
        <v>104</v>
      </c>
      <c r="J29" s="30">
        <v>13</v>
      </c>
      <c r="K29" s="33">
        <v>31.5</v>
      </c>
      <c r="L29" s="24" t="str">
        <f>IF(AND(E29&gt;1900,YEAR($C$5)-$E29&lt;=$L$10),COUNT($L$11:L28)+1,"")</f>
        <v/>
      </c>
      <c r="M29" s="24" t="str">
        <f>IF(AND(E29&gt;1900,YEAR($C$5)-$E29&gt;$L$10,YEAR($C$5)-$E29&lt;=$M$10),COUNT($M$11:M28)+1,"")</f>
        <v/>
      </c>
      <c r="N29" s="24" t="str">
        <f>IF(AND(E29&gt;1900,YEAR($C$5)-$E29&gt;$M$10,YEAR($C$5)-$E29&lt;=$N$10),COUNT($N$11:N28)+1,"")</f>
        <v/>
      </c>
      <c r="O29" s="24">
        <f>IF(AND(E29&gt;1900,YEAR($C$5)-$E29&gt;$N$10,YEAR($C$5)-$E29&lt;=$O$10),COUNT($O$11:O28)+1,"")</f>
        <v>5</v>
      </c>
      <c r="P29" s="24" t="str">
        <f>IF(AND(E29&gt;1900,YEAR($C$5)-$E29&gt;$O$10,YEAR($C$5)-$E29&lt;=$P$10),COUNT($P$11:P28)+1,"")</f>
        <v/>
      </c>
      <c r="Q29" s="24" t="str">
        <f>IF(AND(E29&gt;1900,YEAR($C$5)-$E29&gt;=$Q$10),COUNT($Q$11:Q28)+1,"")</f>
        <v/>
      </c>
    </row>
    <row r="30" spans="1:17" x14ac:dyDescent="0.3">
      <c r="A30" s="23" t="s">
        <v>143</v>
      </c>
      <c r="B30" s="32">
        <v>88</v>
      </c>
      <c r="C30" s="28" t="s">
        <v>4</v>
      </c>
      <c r="D30" s="28" t="s">
        <v>13</v>
      </c>
      <c r="E30" s="29">
        <v>1972</v>
      </c>
      <c r="F30" s="29" t="s">
        <v>166</v>
      </c>
      <c r="G30" s="23" t="str">
        <f t="shared" si="0"/>
        <v>do 59</v>
      </c>
      <c r="H30" s="28" t="s">
        <v>6</v>
      </c>
      <c r="I30" s="38" t="s">
        <v>104</v>
      </c>
      <c r="J30" s="30">
        <v>13</v>
      </c>
      <c r="K30" s="33">
        <v>35</v>
      </c>
      <c r="L30" s="24" t="str">
        <f>IF(AND(E30&gt;1900,YEAR($C$5)-$E30&lt;=$L$10),COUNT($L$11:L29)+1,"")</f>
        <v/>
      </c>
      <c r="M30" s="24" t="str">
        <f>IF(AND(E30&gt;1900,YEAR($C$5)-$E30&gt;$L$10,YEAR($C$5)-$E30&lt;=$M$10),COUNT($M$11:M29)+1,"")</f>
        <v/>
      </c>
      <c r="N30" s="24" t="str">
        <f>IF(AND(E30&gt;1900,YEAR($C$5)-$E30&gt;$M$10,YEAR($C$5)-$E30&lt;=$N$10),COUNT($N$11:N29)+1,"")</f>
        <v/>
      </c>
      <c r="O30" s="24">
        <f>IF(AND(E30&gt;1900,YEAR($C$5)-$E30&gt;$N$10,YEAR($C$5)-$E30&lt;=$O$10),COUNT($O$11:O29)+1,"")</f>
        <v>6</v>
      </c>
      <c r="P30" s="24" t="str">
        <f>IF(AND(E30&gt;1900,YEAR($C$5)-$E30&gt;$O$10,YEAR($C$5)-$E30&lt;=$P$10),COUNT($P$11:P29)+1,"")</f>
        <v/>
      </c>
      <c r="Q30" s="24" t="str">
        <f>IF(AND(E30&gt;1900,YEAR($C$5)-$E30&gt;=$Q$10),COUNT($Q$11:Q29)+1,"")</f>
        <v/>
      </c>
    </row>
    <row r="31" spans="1:17" x14ac:dyDescent="0.3">
      <c r="A31" s="23" t="s">
        <v>144</v>
      </c>
      <c r="B31" s="34">
        <v>100</v>
      </c>
      <c r="C31" s="28" t="s">
        <v>37</v>
      </c>
      <c r="D31" s="28" t="s">
        <v>38</v>
      </c>
      <c r="E31" s="29">
        <v>1961</v>
      </c>
      <c r="F31" s="29" t="s">
        <v>166</v>
      </c>
      <c r="G31" s="23" t="str">
        <f t="shared" si="0"/>
        <v>do 69</v>
      </c>
      <c r="H31" s="28" t="s">
        <v>39</v>
      </c>
      <c r="I31" s="38" t="s">
        <v>105</v>
      </c>
      <c r="J31" s="30">
        <v>13</v>
      </c>
      <c r="K31" s="33">
        <v>50.6</v>
      </c>
      <c r="L31" s="24" t="str">
        <f>IF(AND(E31&gt;1900,YEAR($C$5)-$E31&lt;=$L$10),COUNT($L$11:L30)+1,"")</f>
        <v/>
      </c>
      <c r="M31" s="24" t="str">
        <f>IF(AND(E31&gt;1900,YEAR($C$5)-$E31&gt;$L$10,YEAR($C$5)-$E31&lt;=$M$10),COUNT($M$11:M30)+1,"")</f>
        <v/>
      </c>
      <c r="N31" s="24" t="str">
        <f>IF(AND(E31&gt;1900,YEAR($C$5)-$E31&gt;$M$10,YEAR($C$5)-$E31&lt;=$N$10),COUNT($N$11:N30)+1,"")</f>
        <v/>
      </c>
      <c r="O31" s="24" t="str">
        <f>IF(AND(E31&gt;1900,YEAR($C$5)-$E31&gt;$N$10,YEAR($C$5)-$E31&lt;=$O$10),COUNT($O$11:O30)+1,"")</f>
        <v/>
      </c>
      <c r="P31" s="24">
        <f>IF(AND(E31&gt;1900,YEAR($C$5)-$E31&gt;$O$10,YEAR($C$5)-$E31&lt;=$P$10),COUNT($P$11:P30)+1,"")</f>
        <v>2</v>
      </c>
      <c r="Q31" s="24" t="str">
        <f>IF(AND(E31&gt;1900,YEAR($C$5)-$E31&gt;=$Q$10),COUNT($Q$11:Q30)+1,"")</f>
        <v/>
      </c>
    </row>
    <row r="32" spans="1:17" x14ac:dyDescent="0.3">
      <c r="A32" s="23" t="s">
        <v>145</v>
      </c>
      <c r="B32" s="34">
        <v>167</v>
      </c>
      <c r="C32" s="28" t="s">
        <v>10</v>
      </c>
      <c r="D32" s="28" t="s">
        <v>65</v>
      </c>
      <c r="E32" s="29">
        <v>1983</v>
      </c>
      <c r="F32" s="29" t="s">
        <v>166</v>
      </c>
      <c r="G32" s="23" t="str">
        <f t="shared" si="0"/>
        <v>do 49</v>
      </c>
      <c r="H32" s="28" t="s">
        <v>33</v>
      </c>
      <c r="I32" s="38" t="s">
        <v>104</v>
      </c>
      <c r="J32" s="30">
        <v>14</v>
      </c>
      <c r="K32" s="33">
        <v>4.8</v>
      </c>
      <c r="L32" s="24" t="str">
        <f>IF(AND(E32&gt;1900,YEAR($C$5)-$E32&lt;=$L$10),COUNT($L$11:L31)+1,"")</f>
        <v/>
      </c>
      <c r="M32" s="24" t="str">
        <f>IF(AND(E32&gt;1900,YEAR($C$5)-$E32&gt;$L$10,YEAR($C$5)-$E32&lt;=$M$10),COUNT($M$11:M31)+1,"")</f>
        <v/>
      </c>
      <c r="N32" s="24">
        <f>IF(AND(E32&gt;1900,YEAR($C$5)-$E32&gt;$M$10,YEAR($C$5)-$E32&lt;=$N$10),COUNT($N$11:N31)+1,"")</f>
        <v>9</v>
      </c>
      <c r="O32" s="24" t="str">
        <f>IF(AND(E32&gt;1900,YEAR($C$5)-$E32&gt;$N$10,YEAR($C$5)-$E32&lt;=$O$10),COUNT($O$11:O31)+1,"")</f>
        <v/>
      </c>
      <c r="P32" s="24" t="str">
        <f>IF(AND(E32&gt;1900,YEAR($C$5)-$E32&gt;$O$10,YEAR($C$5)-$E32&lt;=$P$10),COUNT($P$11:P31)+1,"")</f>
        <v/>
      </c>
      <c r="Q32" s="24" t="str">
        <f>IF(AND(E32&gt;1900,YEAR($C$5)-$E32&gt;=$Q$10),COUNT($Q$11:Q31)+1,"")</f>
        <v/>
      </c>
    </row>
    <row r="33" spans="1:17" x14ac:dyDescent="0.3">
      <c r="A33" s="23" t="s">
        <v>146</v>
      </c>
      <c r="B33" s="32">
        <v>171</v>
      </c>
      <c r="C33" s="27" t="s">
        <v>117</v>
      </c>
      <c r="D33" s="27" t="s">
        <v>118</v>
      </c>
      <c r="E33" s="27">
        <v>1962</v>
      </c>
      <c r="F33" s="29" t="s">
        <v>166</v>
      </c>
      <c r="G33" s="23" t="str">
        <f t="shared" si="0"/>
        <v>do 69</v>
      </c>
      <c r="H33" s="28" t="s">
        <v>6</v>
      </c>
      <c r="I33" s="38" t="s">
        <v>104</v>
      </c>
      <c r="J33" s="32">
        <v>14</v>
      </c>
      <c r="K33" s="33">
        <v>16.2</v>
      </c>
      <c r="L33" s="24" t="str">
        <f>IF(AND(E33&gt;1900,YEAR($C$5)-$E33&lt;=$L$10),COUNT($L$11:L32)+1,"")</f>
        <v/>
      </c>
      <c r="M33" s="24" t="str">
        <f>IF(AND(E33&gt;1900,YEAR($C$5)-$E33&gt;$L$10,YEAR($C$5)-$E33&lt;=$M$10),COUNT($M$11:M32)+1,"")</f>
        <v/>
      </c>
      <c r="N33" s="24" t="str">
        <f>IF(AND(E33&gt;1900,YEAR($C$5)-$E33&gt;$M$10,YEAR($C$5)-$E33&lt;=$N$10),COUNT($N$11:N32)+1,"")</f>
        <v/>
      </c>
      <c r="O33" s="24" t="str">
        <f>IF(AND(E33&gt;1900,YEAR($C$5)-$E33&gt;$N$10,YEAR($C$5)-$E33&lt;=$O$10),COUNT($O$11:O32)+1,"")</f>
        <v/>
      </c>
      <c r="P33" s="24">
        <f>IF(AND(E33&gt;1900,YEAR($C$5)-$E33&gt;$O$10,YEAR($C$5)-$E33&lt;=$P$10),COUNT($P$11:P32)+1,"")</f>
        <v>3</v>
      </c>
      <c r="Q33" s="24" t="str">
        <f>IF(AND(E33&gt;1900,YEAR($C$5)-$E33&gt;=$Q$10),COUNT($Q$11:Q32)+1,"")</f>
        <v/>
      </c>
    </row>
    <row r="34" spans="1:17" x14ac:dyDescent="0.3">
      <c r="A34" s="23" t="s">
        <v>147</v>
      </c>
      <c r="B34" s="34">
        <v>149</v>
      </c>
      <c r="C34" s="28" t="s">
        <v>83</v>
      </c>
      <c r="D34" s="28" t="s">
        <v>85</v>
      </c>
      <c r="E34" s="29">
        <v>1957</v>
      </c>
      <c r="F34" s="29" t="s">
        <v>166</v>
      </c>
      <c r="G34" s="23" t="str">
        <f t="shared" si="0"/>
        <v>do 69</v>
      </c>
      <c r="H34" s="28" t="s">
        <v>33</v>
      </c>
      <c r="I34" s="38" t="s">
        <v>105</v>
      </c>
      <c r="J34" s="30">
        <v>14</v>
      </c>
      <c r="K34" s="33">
        <v>56.6</v>
      </c>
      <c r="L34" s="24" t="str">
        <f>IF(AND(E34&gt;1900,YEAR($C$5)-$E34&lt;=$L$10),COUNT($L$11:L33)+1,"")</f>
        <v/>
      </c>
      <c r="M34" s="24" t="str">
        <f>IF(AND(E34&gt;1900,YEAR($C$5)-$E34&gt;$L$10,YEAR($C$5)-$E34&lt;=$M$10),COUNT($M$11:M33)+1,"")</f>
        <v/>
      </c>
      <c r="N34" s="24" t="str">
        <f>IF(AND(E34&gt;1900,YEAR($C$5)-$E34&gt;$M$10,YEAR($C$5)-$E34&lt;=$N$10),COUNT($N$11:N33)+1,"")</f>
        <v/>
      </c>
      <c r="O34" s="24" t="str">
        <f>IF(AND(E34&gt;1900,YEAR($C$5)-$E34&gt;$N$10,YEAR($C$5)-$E34&lt;=$O$10),COUNT($O$11:O33)+1,"")</f>
        <v/>
      </c>
      <c r="P34" s="24">
        <f>IF(AND(E34&gt;1900,YEAR($C$5)-$E34&gt;$O$10,YEAR($C$5)-$E34&lt;=$P$10),COUNT($P$11:P33)+1,"")</f>
        <v>4</v>
      </c>
      <c r="Q34" s="24" t="str">
        <f>IF(AND(E34&gt;1900,YEAR($C$5)-$E34&gt;=$Q$10),COUNT($Q$11:Q33)+1,"")</f>
        <v/>
      </c>
    </row>
    <row r="35" spans="1:17" x14ac:dyDescent="0.3">
      <c r="A35" s="23" t="s">
        <v>148</v>
      </c>
      <c r="B35" s="34">
        <v>112</v>
      </c>
      <c r="C35" s="28" t="s">
        <v>63</v>
      </c>
      <c r="D35" s="28" t="s">
        <v>60</v>
      </c>
      <c r="E35" s="29">
        <v>1955</v>
      </c>
      <c r="F35" s="29" t="s">
        <v>166</v>
      </c>
      <c r="G35" s="23" t="str">
        <f t="shared" si="0"/>
        <v>do 69</v>
      </c>
      <c r="H35" s="28" t="s">
        <v>12</v>
      </c>
      <c r="I35" s="38" t="s">
        <v>105</v>
      </c>
      <c r="J35" s="30">
        <v>14</v>
      </c>
      <c r="K35" s="33">
        <v>59.6</v>
      </c>
      <c r="L35" s="24" t="str">
        <f>IF(AND(E35&gt;1900,YEAR($C$5)-$E35&lt;=$L$10),COUNT($L$11:L34)+1,"")</f>
        <v/>
      </c>
      <c r="M35" s="24" t="str">
        <f>IF(AND(E35&gt;1900,YEAR($C$5)-$E35&gt;$L$10,YEAR($C$5)-$E35&lt;=$M$10),COUNT($M$11:M34)+1,"")</f>
        <v/>
      </c>
      <c r="N35" s="24" t="str">
        <f>IF(AND(E35&gt;1900,YEAR($C$5)-$E35&gt;$M$10,YEAR($C$5)-$E35&lt;=$N$10),COUNT($N$11:N34)+1,"")</f>
        <v/>
      </c>
      <c r="O35" s="24" t="str">
        <f>IF(AND(E35&gt;1900,YEAR($C$5)-$E35&gt;$N$10,YEAR($C$5)-$E35&lt;=$O$10),COUNT($O$11:O34)+1,"")</f>
        <v/>
      </c>
      <c r="P35" s="24">
        <f>IF(AND(E35&gt;1900,YEAR($C$5)-$E35&gt;$O$10,YEAR($C$5)-$E35&lt;=$P$10),COUNT($P$11:P34)+1,"")</f>
        <v>5</v>
      </c>
      <c r="Q35" s="24" t="str">
        <f>IF(AND(E35&gt;1900,YEAR($C$5)-$E35&gt;=$Q$10),COUNT($Q$11:Q34)+1,"")</f>
        <v/>
      </c>
    </row>
    <row r="36" spans="1:17" x14ac:dyDescent="0.3">
      <c r="A36" s="23" t="s">
        <v>149</v>
      </c>
      <c r="B36" s="34">
        <v>176</v>
      </c>
      <c r="C36" s="28" t="s">
        <v>58</v>
      </c>
      <c r="D36" s="28" t="s">
        <v>59</v>
      </c>
      <c r="E36" s="29">
        <v>1964</v>
      </c>
      <c r="F36" s="29" t="s">
        <v>166</v>
      </c>
      <c r="G36" s="23" t="str">
        <f t="shared" si="0"/>
        <v>do 59</v>
      </c>
      <c r="H36" s="28" t="s">
        <v>6</v>
      </c>
      <c r="I36" s="38" t="s">
        <v>105</v>
      </c>
      <c r="J36" s="30">
        <v>15</v>
      </c>
      <c r="K36" s="33">
        <v>4.0999999999999996</v>
      </c>
      <c r="L36" s="24" t="str">
        <f>IF(AND(E36&gt;1900,YEAR($C$5)-$E36&lt;=$L$10),COUNT($L$11:L35)+1,"")</f>
        <v/>
      </c>
      <c r="M36" s="24" t="str">
        <f>IF(AND(E36&gt;1900,YEAR($C$5)-$E36&gt;$L$10,YEAR($C$5)-$E36&lt;=$M$10),COUNT($M$11:M35)+1,"")</f>
        <v/>
      </c>
      <c r="N36" s="24" t="str">
        <f>IF(AND(E36&gt;1900,YEAR($C$5)-$E36&gt;$M$10,YEAR($C$5)-$E36&lt;=$N$10),COUNT($N$11:N35)+1,"")</f>
        <v/>
      </c>
      <c r="O36" s="24">
        <f>IF(AND(E36&gt;1900,YEAR($C$5)-$E36&gt;$N$10,YEAR($C$5)-$E36&lt;=$O$10),COUNT($O$11:O35)+1,"")</f>
        <v>7</v>
      </c>
      <c r="P36" s="24" t="str">
        <f>IF(AND(E36&gt;1900,YEAR($C$5)-$E36&gt;$O$10,YEAR($C$5)-$E36&lt;=$P$10),COUNT($P$11:P35)+1,"")</f>
        <v/>
      </c>
      <c r="Q36" s="24" t="str">
        <f>IF(AND(E36&gt;1900,YEAR($C$5)-$E36&gt;=$Q$10),COUNT($Q$11:Q35)+1,"")</f>
        <v/>
      </c>
    </row>
    <row r="37" spans="1:17" x14ac:dyDescent="0.3">
      <c r="A37" s="23" t="s">
        <v>150</v>
      </c>
      <c r="B37" s="34">
        <v>172</v>
      </c>
      <c r="C37" s="28" t="s">
        <v>19</v>
      </c>
      <c r="D37" s="28" t="s">
        <v>20</v>
      </c>
      <c r="E37" s="29">
        <v>1959</v>
      </c>
      <c r="F37" s="29" t="s">
        <v>166</v>
      </c>
      <c r="G37" s="23" t="str">
        <f t="shared" si="0"/>
        <v>do 69</v>
      </c>
      <c r="H37" s="28" t="s">
        <v>6</v>
      </c>
      <c r="I37" s="38" t="s">
        <v>105</v>
      </c>
      <c r="J37" s="30">
        <v>15</v>
      </c>
      <c r="K37" s="33">
        <v>23.2</v>
      </c>
      <c r="L37" s="24" t="str">
        <f>IF(AND(E37&gt;1900,YEAR($C$5)-$E37&lt;=$L$10),COUNT($L$11:L36)+1,"")</f>
        <v/>
      </c>
      <c r="M37" s="24" t="str">
        <f>IF(AND(E37&gt;1900,YEAR($C$5)-$E37&gt;$L$10,YEAR($C$5)-$E37&lt;=$M$10),COUNT($M$11:M36)+1,"")</f>
        <v/>
      </c>
      <c r="N37" s="24" t="str">
        <f>IF(AND(E37&gt;1900,YEAR($C$5)-$E37&gt;$M$10,YEAR($C$5)-$E37&lt;=$N$10),COUNT($N$11:N36)+1,"")</f>
        <v/>
      </c>
      <c r="O37" s="24" t="str">
        <f>IF(AND(E37&gt;1900,YEAR($C$5)-$E37&gt;$N$10,YEAR($C$5)-$E37&lt;=$O$10),COUNT($O$11:O36)+1,"")</f>
        <v/>
      </c>
      <c r="P37" s="24">
        <f>IF(AND(E37&gt;1900,YEAR($C$5)-$E37&gt;$O$10,YEAR($C$5)-$E37&lt;=$P$10),COUNT($P$11:P36)+1,"")</f>
        <v>6</v>
      </c>
      <c r="Q37" s="24" t="str">
        <f>IF(AND(E37&gt;1900,YEAR($C$5)-$E37&gt;=$Q$10),COUNT($Q$11:Q36)+1,"")</f>
        <v/>
      </c>
    </row>
    <row r="38" spans="1:17" x14ac:dyDescent="0.3">
      <c r="A38" s="23" t="s">
        <v>151</v>
      </c>
      <c r="B38" s="34">
        <v>19</v>
      </c>
      <c r="C38" s="28" t="s">
        <v>79</v>
      </c>
      <c r="D38" s="28" t="s">
        <v>65</v>
      </c>
      <c r="E38" s="29">
        <v>2012</v>
      </c>
      <c r="F38" s="29" t="s">
        <v>166</v>
      </c>
      <c r="G38" s="23" t="str">
        <f t="shared" si="0"/>
        <v>do 29</v>
      </c>
      <c r="H38" s="28"/>
      <c r="I38" s="38" t="s">
        <v>105</v>
      </c>
      <c r="J38" s="30">
        <v>16</v>
      </c>
      <c r="K38" s="33">
        <v>19.100000000000001</v>
      </c>
      <c r="L38" s="24">
        <f>IF(AND(E38&gt;1900,YEAR($C$5)-$E38&lt;=$L$10),COUNT($L$11:L37)+1,"")</f>
        <v>2</v>
      </c>
      <c r="M38" s="24" t="str">
        <f>IF(AND(E38&gt;1900,YEAR($C$5)-$E38&gt;$L$10,YEAR($C$5)-$E38&lt;=$M$10),COUNT($M$11:M37)+1,"")</f>
        <v/>
      </c>
      <c r="N38" s="24" t="str">
        <f>IF(AND(E38&gt;1900,YEAR($C$5)-$E38&gt;$M$10,YEAR($C$5)-$E38&lt;=$N$10),COUNT($N$11:N37)+1,"")</f>
        <v/>
      </c>
      <c r="O38" s="24" t="str">
        <f>IF(AND(E38&gt;1900,YEAR($C$5)-$E38&gt;$N$10,YEAR($C$5)-$E38&lt;=$O$10),COUNT($O$11:O37)+1,"")</f>
        <v/>
      </c>
      <c r="P38" s="24" t="str">
        <f>IF(AND(E38&gt;1900,YEAR($C$5)-$E38&gt;$O$10,YEAR($C$5)-$E38&lt;=$P$10),COUNT($P$11:P37)+1,"")</f>
        <v/>
      </c>
      <c r="Q38" s="24" t="str">
        <f>IF(AND(E38&gt;1900,YEAR($C$5)-$E38&gt;=$Q$10),COUNT($Q$11:Q37)+1,"")</f>
        <v/>
      </c>
    </row>
    <row r="39" spans="1:17" x14ac:dyDescent="0.3">
      <c r="A39" s="23" t="s">
        <v>152</v>
      </c>
      <c r="B39" s="34">
        <v>140</v>
      </c>
      <c r="C39" s="28" t="s">
        <v>56</v>
      </c>
      <c r="D39" s="28" t="s">
        <v>57</v>
      </c>
      <c r="E39" s="29">
        <v>1957</v>
      </c>
      <c r="F39" s="29" t="s">
        <v>166</v>
      </c>
      <c r="G39" s="23" t="str">
        <f t="shared" si="0"/>
        <v>do 69</v>
      </c>
      <c r="H39" s="28" t="s">
        <v>6</v>
      </c>
      <c r="I39" s="38" t="s">
        <v>106</v>
      </c>
      <c r="J39" s="30">
        <v>17</v>
      </c>
      <c r="K39" s="33">
        <v>44.8</v>
      </c>
      <c r="L39" s="24" t="str">
        <f>IF(AND(E39&gt;1900,YEAR($C$5)-$E39&lt;=$L$10),COUNT($L$11:L38)+1,"")</f>
        <v/>
      </c>
      <c r="M39" s="24" t="str">
        <f>IF(AND(E39&gt;1900,YEAR($C$5)-$E39&gt;$L$10,YEAR($C$5)-$E39&lt;=$M$10),COUNT($M$11:M38)+1,"")</f>
        <v/>
      </c>
      <c r="N39" s="24" t="str">
        <f>IF(AND(E39&gt;1900,YEAR($C$5)-$E39&gt;$M$10,YEAR($C$5)-$E39&lt;=$N$10),COUNT($N$11:N38)+1,"")</f>
        <v/>
      </c>
      <c r="O39" s="24" t="str">
        <f>IF(AND(E39&gt;1900,YEAR($C$5)-$E39&gt;$N$10,YEAR($C$5)-$E39&lt;=$O$10),COUNT($O$11:O38)+1,"")</f>
        <v/>
      </c>
      <c r="P39" s="24">
        <f>IF(AND(E39&gt;1900,YEAR($C$5)-$E39&gt;$O$10,YEAR($C$5)-$E39&lt;=$P$10),COUNT($P$11:P38)+1,"")</f>
        <v>7</v>
      </c>
      <c r="Q39" s="24" t="str">
        <f>IF(AND(E39&gt;1900,YEAR($C$5)-$E39&gt;=$Q$10),COUNT($Q$11:Q38)+1,"")</f>
        <v/>
      </c>
    </row>
    <row r="40" spans="1:17" x14ac:dyDescent="0.3">
      <c r="A40" s="23" t="s">
        <v>153</v>
      </c>
      <c r="B40" s="34">
        <v>141</v>
      </c>
      <c r="C40" s="27" t="s">
        <v>83</v>
      </c>
      <c r="D40" s="27" t="s">
        <v>5</v>
      </c>
      <c r="E40" s="27">
        <v>1988</v>
      </c>
      <c r="F40" s="35" t="s">
        <v>166</v>
      </c>
      <c r="G40" s="23" t="str">
        <f t="shared" si="0"/>
        <v>do 39</v>
      </c>
      <c r="H40" s="27" t="s">
        <v>6</v>
      </c>
      <c r="I40" s="38" t="s">
        <v>106</v>
      </c>
      <c r="J40" s="32">
        <v>17</v>
      </c>
      <c r="K40" s="33">
        <v>50</v>
      </c>
      <c r="L40" s="24" t="str">
        <f>IF(AND(E40&gt;1900,YEAR($C$5)-$E40&lt;=$L$10),COUNT($L$11:L39)+1,"")</f>
        <v/>
      </c>
      <c r="M40" s="24">
        <f>IF(AND(E40&gt;1900,YEAR($C$5)-$E40&gt;$L$10,YEAR($C$5)-$E40&lt;=$M$10),COUNT($M$11:M39)+1,"")</f>
        <v>4</v>
      </c>
      <c r="N40" s="24" t="str">
        <f>IF(AND(E40&gt;1900,YEAR($C$5)-$E40&gt;$M$10,YEAR($C$5)-$E40&lt;=$N$10),COUNT($N$11:N39)+1,"")</f>
        <v/>
      </c>
      <c r="O40" s="24" t="str">
        <f>IF(AND(E40&gt;1900,YEAR($C$5)-$E40&gt;$N$10,YEAR($C$5)-$E40&lt;=$O$10),COUNT($O$11:O39)+1,"")</f>
        <v/>
      </c>
      <c r="P40" s="24" t="str">
        <f>IF(AND(E40&gt;1900,YEAR($C$5)-$E40&gt;$O$10,YEAR($C$5)-$E40&lt;=$P$10),COUNT($P$11:P39)+1,"")</f>
        <v/>
      </c>
      <c r="Q40" s="24" t="str">
        <f>IF(AND(E40&gt;1900,YEAR($C$5)-$E40&gt;=$Q$10),COUNT($Q$11:Q39)+1,"")</f>
        <v/>
      </c>
    </row>
    <row r="41" spans="1:17" x14ac:dyDescent="0.3">
      <c r="A41" s="23" t="s">
        <v>154</v>
      </c>
      <c r="B41" s="34">
        <v>147</v>
      </c>
      <c r="C41" s="28" t="s">
        <v>40</v>
      </c>
      <c r="D41" s="28" t="s">
        <v>41</v>
      </c>
      <c r="E41" s="29">
        <v>1958</v>
      </c>
      <c r="F41" s="29" t="s">
        <v>166</v>
      </c>
      <c r="G41" s="23" t="str">
        <f t="shared" si="0"/>
        <v>do 69</v>
      </c>
      <c r="H41" s="28" t="s">
        <v>6</v>
      </c>
      <c r="I41" s="38" t="s">
        <v>106</v>
      </c>
      <c r="J41" s="34">
        <v>17</v>
      </c>
      <c r="K41" s="33">
        <v>52.6</v>
      </c>
      <c r="L41" s="24" t="str">
        <f>IF(AND(E41&gt;1900,YEAR($C$5)-$E41&lt;=$L$10),COUNT($L$11:L40)+1,"")</f>
        <v/>
      </c>
      <c r="M41" s="24" t="str">
        <f>IF(AND(E41&gt;1900,YEAR($C$5)-$E41&gt;$L$10,YEAR($C$5)-$E41&lt;=$M$10),COUNT($M$11:M40)+1,"")</f>
        <v/>
      </c>
      <c r="N41" s="24" t="str">
        <f>IF(AND(E41&gt;1900,YEAR($C$5)-$E41&gt;$M$10,YEAR($C$5)-$E41&lt;=$N$10),COUNT($N$11:N40)+1,"")</f>
        <v/>
      </c>
      <c r="O41" s="24" t="str">
        <f>IF(AND(E41&gt;1900,YEAR($C$5)-$E41&gt;$N$10,YEAR($C$5)-$E41&lt;=$O$10),COUNT($O$11:O40)+1,"")</f>
        <v/>
      </c>
      <c r="P41" s="24">
        <f>IF(AND(E41&gt;1900,YEAR($C$5)-$E41&gt;$O$10,YEAR($C$5)-$E41&lt;=$P$10),COUNT($P$11:P40)+1,"")</f>
        <v>8</v>
      </c>
      <c r="Q41" s="24" t="str">
        <f>IF(AND(E41&gt;1900,YEAR($C$5)-$E41&gt;=$Q$10),COUNT($Q$11:Q40)+1,"")</f>
        <v/>
      </c>
    </row>
    <row r="42" spans="1:17" x14ac:dyDescent="0.3">
      <c r="A42" s="23" t="s">
        <v>155</v>
      </c>
      <c r="B42" s="34">
        <v>108</v>
      </c>
      <c r="C42" s="28" t="s">
        <v>14</v>
      </c>
      <c r="D42" s="28" t="s">
        <v>15</v>
      </c>
      <c r="E42" s="29">
        <v>1955</v>
      </c>
      <c r="F42" s="29" t="s">
        <v>166</v>
      </c>
      <c r="G42" s="23" t="str">
        <f t="shared" si="0"/>
        <v>do 69</v>
      </c>
      <c r="H42" s="28" t="s">
        <v>6</v>
      </c>
      <c r="I42" s="38" t="s">
        <v>106</v>
      </c>
      <c r="J42" s="30">
        <v>17</v>
      </c>
      <c r="K42" s="33">
        <v>54.1</v>
      </c>
      <c r="L42" s="24" t="str">
        <f>IF(AND(E42&gt;1900,YEAR($C$5)-$E42&lt;=$L$10),COUNT($L$11:L41)+1,"")</f>
        <v/>
      </c>
      <c r="M42" s="24" t="str">
        <f>IF(AND(E42&gt;1900,YEAR($C$5)-$E42&gt;$L$10,YEAR($C$5)-$E42&lt;=$M$10),COUNT($M$11:M41)+1,"")</f>
        <v/>
      </c>
      <c r="N42" s="24" t="str">
        <f>IF(AND(E42&gt;1900,YEAR($C$5)-$E42&gt;$M$10,YEAR($C$5)-$E42&lt;=$N$10),COUNT($N$11:N41)+1,"")</f>
        <v/>
      </c>
      <c r="O42" s="24" t="str">
        <f>IF(AND(E42&gt;1900,YEAR($C$5)-$E42&gt;$N$10,YEAR($C$5)-$E42&lt;=$O$10),COUNT($O$11:O41)+1,"")</f>
        <v/>
      </c>
      <c r="P42" s="24">
        <f>IF(AND(E42&gt;1900,YEAR($C$5)-$E42&gt;$O$10,YEAR($C$5)-$E42&lt;=$P$10),COUNT($P$11:P41)+1,"")</f>
        <v>9</v>
      </c>
      <c r="Q42" s="24" t="str">
        <f>IF(AND(E42&gt;1900,YEAR($C$5)-$E42&gt;=$Q$10),COUNT($Q$11:Q41)+1,"")</f>
        <v/>
      </c>
    </row>
    <row r="43" spans="1:17" x14ac:dyDescent="0.3">
      <c r="A43" s="23" t="s">
        <v>156</v>
      </c>
      <c r="B43" s="34">
        <v>143</v>
      </c>
      <c r="C43" s="28" t="s">
        <v>24</v>
      </c>
      <c r="D43" s="28" t="s">
        <v>54</v>
      </c>
      <c r="E43" s="29">
        <v>1951</v>
      </c>
      <c r="F43" s="29" t="s">
        <v>166</v>
      </c>
      <c r="G43" s="23" t="str">
        <f t="shared" si="0"/>
        <v>70 +</v>
      </c>
      <c r="H43" s="28" t="s">
        <v>6</v>
      </c>
      <c r="I43" s="38" t="s">
        <v>106</v>
      </c>
      <c r="J43" s="30">
        <v>18</v>
      </c>
      <c r="K43" s="33">
        <v>37.4</v>
      </c>
      <c r="L43" s="24" t="str">
        <f>IF(AND(E43&gt;1900,YEAR($C$5)-$E43&lt;=$L$10),COUNT($L$11:L42)+1,"")</f>
        <v/>
      </c>
      <c r="M43" s="24" t="str">
        <f>IF(AND(E43&gt;1900,YEAR($C$5)-$E43&gt;$L$10,YEAR($C$5)-$E43&lt;=$M$10),COUNT($M$11:M42)+1,"")</f>
        <v/>
      </c>
      <c r="N43" s="24" t="str">
        <f>IF(AND(E43&gt;1900,YEAR($C$5)-$E43&gt;$M$10,YEAR($C$5)-$E43&lt;=$N$10),COUNT($N$11:N42)+1,"")</f>
        <v/>
      </c>
      <c r="O43" s="24" t="str">
        <f>IF(AND(E43&gt;1900,YEAR($C$5)-$E43&gt;$N$10,YEAR($C$5)-$E43&lt;=$O$10),COUNT($O$11:O42)+1,"")</f>
        <v/>
      </c>
      <c r="P43" s="24" t="str">
        <f>IF(AND(E43&gt;1900,YEAR($C$5)-$E43&gt;$O$10,YEAR($C$5)-$E43&lt;=$P$10),COUNT($P$11:P42)+1,"")</f>
        <v/>
      </c>
      <c r="Q43" s="24">
        <f>IF(AND(E43&gt;1900,YEAR($C$5)-$E43&gt;=$Q$10),COUNT($Q$11:Q42)+1,"")</f>
        <v>1</v>
      </c>
    </row>
    <row r="44" spans="1:17" x14ac:dyDescent="0.3">
      <c r="A44" s="23" t="s">
        <v>157</v>
      </c>
      <c r="B44" s="34">
        <v>102</v>
      </c>
      <c r="C44" s="27" t="s">
        <v>28</v>
      </c>
      <c r="D44" s="27" t="s">
        <v>121</v>
      </c>
      <c r="E44" s="27">
        <v>1954</v>
      </c>
      <c r="F44" s="35" t="s">
        <v>166</v>
      </c>
      <c r="G44" s="23" t="str">
        <f t="shared" si="0"/>
        <v>do 69</v>
      </c>
      <c r="H44" s="27"/>
      <c r="I44" s="38" t="s">
        <v>106</v>
      </c>
      <c r="J44" s="32">
        <v>18</v>
      </c>
      <c r="K44" s="33">
        <v>57.4</v>
      </c>
      <c r="L44" s="24" t="str">
        <f>IF(AND(E44&gt;1900,YEAR($C$5)-$E44&lt;=$L$10),COUNT($L$11:L43)+1,"")</f>
        <v/>
      </c>
      <c r="M44" s="24" t="str">
        <f>IF(AND(E44&gt;1900,YEAR($C$5)-$E44&gt;$L$10,YEAR($C$5)-$E44&lt;=$M$10),COUNT($M$11:M43)+1,"")</f>
        <v/>
      </c>
      <c r="N44" s="24" t="str">
        <f>IF(AND(E44&gt;1900,YEAR($C$5)-$E44&gt;$M$10,YEAR($C$5)-$E44&lt;=$N$10),COUNT($N$11:N43)+1,"")</f>
        <v/>
      </c>
      <c r="O44" s="24" t="str">
        <f>IF(AND(E44&gt;1900,YEAR($C$5)-$E44&gt;$N$10,YEAR($C$5)-$E44&lt;=$O$10),COUNT($O$11:O43)+1,"")</f>
        <v/>
      </c>
      <c r="P44" s="24">
        <f>IF(AND(E44&gt;1900,YEAR($C$5)-$E44&gt;$O$10,YEAR($C$5)-$E44&lt;=$P$10),COUNT($P$11:P43)+1,"")</f>
        <v>10</v>
      </c>
      <c r="Q44" s="24" t="str">
        <f>IF(AND(E44&gt;1900,YEAR($C$5)-$E44&gt;=$Q$10),COUNT($Q$11:Q43)+1,"")</f>
        <v/>
      </c>
    </row>
    <row r="45" spans="1:17" x14ac:dyDescent="0.3">
      <c r="A45" s="23" t="s">
        <v>158</v>
      </c>
      <c r="B45" s="34">
        <v>132</v>
      </c>
      <c r="C45" s="28" t="s">
        <v>81</v>
      </c>
      <c r="D45" s="28" t="s">
        <v>82</v>
      </c>
      <c r="E45" s="29">
        <v>1947</v>
      </c>
      <c r="F45" s="29" t="s">
        <v>166</v>
      </c>
      <c r="G45" s="23" t="str">
        <f t="shared" si="0"/>
        <v>70 +</v>
      </c>
      <c r="H45" s="28" t="s">
        <v>6</v>
      </c>
      <c r="I45" s="38" t="s">
        <v>106</v>
      </c>
      <c r="J45" s="30">
        <v>19</v>
      </c>
      <c r="K45" s="33">
        <v>9.6</v>
      </c>
      <c r="L45" s="24" t="str">
        <f>IF(AND(E45&gt;1900,YEAR($C$5)-$E45&lt;=$L$10),COUNT($L$11:L44)+1,"")</f>
        <v/>
      </c>
      <c r="M45" s="24" t="str">
        <f>IF(AND(E45&gt;1900,YEAR($C$5)-$E45&gt;$L$10,YEAR($C$5)-$E45&lt;=$M$10),COUNT($M$11:M44)+1,"")</f>
        <v/>
      </c>
      <c r="N45" s="24" t="str">
        <f>IF(AND(E45&gt;1900,YEAR($C$5)-$E45&gt;$M$10,YEAR($C$5)-$E45&lt;=$N$10),COUNT($N$11:N44)+1,"")</f>
        <v/>
      </c>
      <c r="O45" s="24" t="str">
        <f>IF(AND(E45&gt;1900,YEAR($C$5)-$E45&gt;$N$10,YEAR($C$5)-$E45&lt;=$O$10),COUNT($O$11:O44)+1,"")</f>
        <v/>
      </c>
      <c r="P45" s="24" t="str">
        <f>IF(AND(E45&gt;1900,YEAR($C$5)-$E45&gt;$O$10,YEAR($C$5)-$E45&lt;=$P$10),COUNT($P$11:P44)+1,"")</f>
        <v/>
      </c>
      <c r="Q45" s="24">
        <f>IF(AND(E45&gt;1900,YEAR($C$5)-$E45&gt;=$Q$10),COUNT($Q$11:Q44)+1,"")</f>
        <v>2</v>
      </c>
    </row>
    <row r="46" spans="1:17" x14ac:dyDescent="0.3">
      <c r="A46" s="23" t="s">
        <v>159</v>
      </c>
      <c r="B46" s="34">
        <v>129</v>
      </c>
      <c r="C46" s="28" t="s">
        <v>4</v>
      </c>
      <c r="D46" s="28" t="s">
        <v>64</v>
      </c>
      <c r="E46" s="29">
        <v>1961</v>
      </c>
      <c r="F46" s="29" t="s">
        <v>166</v>
      </c>
      <c r="G46" s="23" t="str">
        <f t="shared" si="0"/>
        <v>do 69</v>
      </c>
      <c r="H46" s="28" t="s">
        <v>12</v>
      </c>
      <c r="I46" s="38" t="s">
        <v>106</v>
      </c>
      <c r="J46" s="30">
        <v>19</v>
      </c>
      <c r="K46" s="33">
        <v>22.4</v>
      </c>
      <c r="L46" s="24" t="str">
        <f>IF(AND(E46&gt;1900,YEAR($C$5)-$E46&lt;=$L$10),COUNT($L$11:L45)+1,"")</f>
        <v/>
      </c>
      <c r="M46" s="24" t="str">
        <f>IF(AND(E46&gt;1900,YEAR($C$5)-$E46&gt;$L$10,YEAR($C$5)-$E46&lt;=$M$10),COUNT($M$11:M45)+1,"")</f>
        <v/>
      </c>
      <c r="N46" s="24" t="str">
        <f>IF(AND(E46&gt;1900,YEAR($C$5)-$E46&gt;$M$10,YEAR($C$5)-$E46&lt;=$N$10),COUNT($N$11:N45)+1,"")</f>
        <v/>
      </c>
      <c r="O46" s="24" t="str">
        <f>IF(AND(E46&gt;1900,YEAR($C$5)-$E46&gt;$N$10,YEAR($C$5)-$E46&lt;=$O$10),COUNT($O$11:O45)+1,"")</f>
        <v/>
      </c>
      <c r="P46" s="24">
        <f>IF(AND(E46&gt;1900,YEAR($C$5)-$E46&gt;$O$10,YEAR($C$5)-$E46&lt;=$P$10),COUNT($P$11:P45)+1,"")</f>
        <v>11</v>
      </c>
      <c r="Q46" s="24" t="str">
        <f>IF(AND(E46&gt;1900,YEAR($C$5)-$E46&gt;=$Q$10),COUNT($Q$11:Q45)+1,"")</f>
        <v/>
      </c>
    </row>
    <row r="47" spans="1:17" x14ac:dyDescent="0.3">
      <c r="A47" s="23" t="s">
        <v>160</v>
      </c>
      <c r="B47" s="34">
        <v>158</v>
      </c>
      <c r="C47" s="28" t="s">
        <v>4</v>
      </c>
      <c r="D47" s="28" t="s">
        <v>11</v>
      </c>
      <c r="E47" s="29">
        <v>1970</v>
      </c>
      <c r="F47" s="29" t="s">
        <v>166</v>
      </c>
      <c r="G47" s="23" t="str">
        <f t="shared" si="0"/>
        <v>do 59</v>
      </c>
      <c r="H47" s="28" t="s">
        <v>12</v>
      </c>
      <c r="I47" s="38" t="s">
        <v>106</v>
      </c>
      <c r="J47" s="30">
        <v>19</v>
      </c>
      <c r="K47" s="33">
        <v>33.700000000000003</v>
      </c>
      <c r="L47" s="24" t="str">
        <f>IF(AND(E47&gt;1900,YEAR($C$5)-$E47&lt;=$L$10),COUNT($L$11:L46)+1,"")</f>
        <v/>
      </c>
      <c r="M47" s="24" t="str">
        <f>IF(AND(E47&gt;1900,YEAR($C$5)-$E47&gt;$L$10,YEAR($C$5)-$E47&lt;=$M$10),COUNT($M$11:M46)+1,"")</f>
        <v/>
      </c>
      <c r="N47" s="24" t="str">
        <f>IF(AND(E47&gt;1900,YEAR($C$5)-$E47&gt;$M$10,YEAR($C$5)-$E47&lt;=$N$10),COUNT($N$11:N46)+1,"")</f>
        <v/>
      </c>
      <c r="O47" s="24">
        <f>IF(AND(E47&gt;1900,YEAR($C$5)-$E47&gt;$N$10,YEAR($C$5)-$E47&lt;=$O$10),COUNT($O$11:O46)+1,"")</f>
        <v>8</v>
      </c>
      <c r="P47" s="24" t="str">
        <f>IF(AND(E47&gt;1900,YEAR($C$5)-$E47&gt;$O$10,YEAR($C$5)-$E47&lt;=$P$10),COUNT($P$11:P46)+1,"")</f>
        <v/>
      </c>
      <c r="Q47" s="24" t="str">
        <f>IF(AND(E47&gt;1900,YEAR($C$5)-$E47&gt;=$Q$10),COUNT($Q$11:Q46)+1,"")</f>
        <v/>
      </c>
    </row>
    <row r="48" spans="1:17" x14ac:dyDescent="0.3">
      <c r="A48" s="23" t="s">
        <v>161</v>
      </c>
      <c r="B48" s="34">
        <v>106</v>
      </c>
      <c r="C48" s="28" t="s">
        <v>28</v>
      </c>
      <c r="D48" s="28" t="s">
        <v>11</v>
      </c>
      <c r="E48" s="29">
        <v>1946</v>
      </c>
      <c r="F48" s="29" t="s">
        <v>166</v>
      </c>
      <c r="G48" s="23" t="str">
        <f t="shared" si="0"/>
        <v>70 +</v>
      </c>
      <c r="H48" s="28" t="s">
        <v>6</v>
      </c>
      <c r="I48" s="38" t="s">
        <v>106</v>
      </c>
      <c r="J48" s="30">
        <v>21</v>
      </c>
      <c r="K48" s="33">
        <v>37.5</v>
      </c>
      <c r="L48" s="24" t="str">
        <f>IF(AND(E48&gt;1900,YEAR($C$5)-$E48&lt;=$L$10),COUNT($L$11:L47)+1,"")</f>
        <v/>
      </c>
      <c r="M48" s="24" t="str">
        <f>IF(AND(E48&gt;1900,YEAR($C$5)-$E48&gt;$L$10,YEAR($C$5)-$E48&lt;=$M$10),COUNT($M$11:M47)+1,"")</f>
        <v/>
      </c>
      <c r="N48" s="24" t="str">
        <f>IF(AND(E48&gt;1900,YEAR($C$5)-$E48&gt;$M$10,YEAR($C$5)-$E48&lt;=$N$10),COUNT($N$11:N47)+1,"")</f>
        <v/>
      </c>
      <c r="O48" s="24" t="str">
        <f>IF(AND(E48&gt;1900,YEAR($C$5)-$E48&gt;$N$10,YEAR($C$5)-$E48&lt;=$O$10),COUNT($O$11:O47)+1,"")</f>
        <v/>
      </c>
      <c r="P48" s="24" t="str">
        <f>IF(AND(E48&gt;1900,YEAR($C$5)-$E48&gt;$O$10,YEAR($C$5)-$E48&lt;=$P$10),COUNT($P$11:P47)+1,"")</f>
        <v/>
      </c>
      <c r="Q48" s="24">
        <f>IF(AND(E48&gt;1900,YEAR($C$5)-$E48&gt;=$Q$10),COUNT($Q$11:Q47)+1,"")</f>
        <v>3</v>
      </c>
    </row>
    <row r="49" spans="1:18" x14ac:dyDescent="0.3">
      <c r="A49" s="23" t="s">
        <v>162</v>
      </c>
      <c r="B49" s="34">
        <v>90</v>
      </c>
      <c r="C49" s="28" t="s">
        <v>80</v>
      </c>
      <c r="D49" s="28" t="s">
        <v>65</v>
      </c>
      <c r="E49" s="29">
        <v>2015</v>
      </c>
      <c r="F49" s="29" t="s">
        <v>166</v>
      </c>
      <c r="G49" s="23" t="str">
        <f t="shared" si="0"/>
        <v>do 29</v>
      </c>
      <c r="H49" s="28"/>
      <c r="I49" s="38" t="s">
        <v>105</v>
      </c>
      <c r="J49" s="30">
        <v>21</v>
      </c>
      <c r="K49" s="33">
        <v>50.4</v>
      </c>
      <c r="L49" s="24">
        <f>IF(AND(E49&gt;1900,YEAR($C$5)-$E49&lt;=$L$10),COUNT($L$11:L48)+1,"")</f>
        <v>3</v>
      </c>
      <c r="M49" s="24" t="str">
        <f>IF(AND(E49&gt;1900,YEAR($C$5)-$E49&gt;$L$10,YEAR($C$5)-$E49&lt;=$M$10),COUNT($M$11:M48)+1,"")</f>
        <v/>
      </c>
      <c r="N49" s="24" t="str">
        <f>IF(AND(E49&gt;1900,YEAR($C$5)-$E49&gt;$M$10,YEAR($C$5)-$E49&lt;=$N$10),COUNT($N$11:N48)+1,"")</f>
        <v/>
      </c>
      <c r="O49" s="24" t="str">
        <f>IF(AND(E49&gt;1900,YEAR($C$5)-$E49&gt;$N$10,YEAR($C$5)-$E49&lt;=$O$10),COUNT($O$11:O48)+1,"")</f>
        <v/>
      </c>
      <c r="P49" s="24" t="str">
        <f>IF(AND(E49&gt;1900,YEAR($C$5)-$E49&gt;$O$10,YEAR($C$5)-$E49&lt;=$P$10),COUNT($P$11:P48)+1,"")</f>
        <v/>
      </c>
      <c r="Q49" s="24" t="str">
        <f>IF(AND(E49&gt;1900,YEAR($C$5)-$E49&gt;=$Q$10),COUNT($Q$11:Q48)+1,"")</f>
        <v/>
      </c>
    </row>
    <row r="50" spans="1:18" x14ac:dyDescent="0.3">
      <c r="A50" s="23" t="s">
        <v>163</v>
      </c>
      <c r="B50" s="34">
        <v>47</v>
      </c>
      <c r="C50" s="27" t="s">
        <v>119</v>
      </c>
      <c r="D50" s="27" t="s">
        <v>120</v>
      </c>
      <c r="E50" s="27">
        <v>1958</v>
      </c>
      <c r="F50" s="35" t="s">
        <v>166</v>
      </c>
      <c r="G50" s="23" t="str">
        <f t="shared" si="0"/>
        <v>do 69</v>
      </c>
      <c r="H50" s="27" t="s">
        <v>6</v>
      </c>
      <c r="I50" s="38" t="s">
        <v>106</v>
      </c>
      <c r="J50" s="32">
        <v>21</v>
      </c>
      <c r="K50" s="33">
        <v>59.6</v>
      </c>
      <c r="L50" s="24" t="str">
        <f>IF(AND(E50&gt;1900,YEAR($C$5)-$E50&lt;=$L$10),COUNT($L$11:L49)+1,"")</f>
        <v/>
      </c>
      <c r="M50" s="24" t="str">
        <f>IF(AND(E50&gt;1900,YEAR($C$5)-$E50&gt;$L$10,YEAR($C$5)-$E50&lt;=$M$10),COUNT($M$11:M49)+1,"")</f>
        <v/>
      </c>
      <c r="N50" s="24" t="str">
        <f>IF(AND(E50&gt;1900,YEAR($C$5)-$E50&gt;$M$10,YEAR($C$5)-$E50&lt;=$N$10),COUNT($N$11:N49)+1,"")</f>
        <v/>
      </c>
      <c r="O50" s="24" t="str">
        <f>IF(AND(E50&gt;1900,YEAR($C$5)-$E50&gt;$N$10,YEAR($C$5)-$E50&lt;=$O$10),COUNT($O$11:O49)+1,"")</f>
        <v/>
      </c>
      <c r="P50" s="24">
        <f>IF(AND(E50&gt;1900,YEAR($C$5)-$E50&gt;$O$10,YEAR($C$5)-$E50&lt;=$P$10),COUNT($P$11:P49)+1,"")</f>
        <v>12</v>
      </c>
      <c r="Q50" s="24" t="str">
        <f>IF(AND(E50&gt;1900,YEAR($C$5)-$E50&gt;=$Q$10),COUNT($Q$11:Q49)+1,"")</f>
        <v/>
      </c>
    </row>
    <row r="51" spans="1:18" x14ac:dyDescent="0.3">
      <c r="A51" s="23"/>
      <c r="B51" s="34" t="s">
        <v>115</v>
      </c>
      <c r="C51" s="28" t="s">
        <v>10</v>
      </c>
      <c r="D51" s="28" t="s">
        <v>44</v>
      </c>
      <c r="E51" s="29">
        <v>1980</v>
      </c>
      <c r="F51" s="29" t="s">
        <v>166</v>
      </c>
      <c r="G51" s="23" t="str">
        <f t="shared" si="0"/>
        <v>do 49</v>
      </c>
      <c r="H51" s="28" t="s">
        <v>45</v>
      </c>
      <c r="I51" s="38" t="s">
        <v>103</v>
      </c>
      <c r="J51" s="34" t="s">
        <v>116</v>
      </c>
      <c r="K51" s="33"/>
      <c r="L51" s="24"/>
      <c r="M51" s="24"/>
      <c r="N51" s="24"/>
      <c r="O51" s="24"/>
      <c r="P51" s="24"/>
      <c r="Q51" s="24"/>
    </row>
    <row r="52" spans="1:18" x14ac:dyDescent="0.3">
      <c r="A52" s="23"/>
      <c r="B52" s="41" t="s">
        <v>115</v>
      </c>
      <c r="C52" s="28" t="s">
        <v>4</v>
      </c>
      <c r="D52" s="28" t="s">
        <v>5</v>
      </c>
      <c r="E52" s="29">
        <v>2007</v>
      </c>
      <c r="F52" s="29" t="s">
        <v>166</v>
      </c>
      <c r="G52" s="23" t="str">
        <f t="shared" si="0"/>
        <v>do 29</v>
      </c>
      <c r="H52" s="28" t="s">
        <v>6</v>
      </c>
      <c r="I52" s="38" t="s">
        <v>105</v>
      </c>
      <c r="J52" s="34" t="s">
        <v>116</v>
      </c>
      <c r="K52" s="33"/>
      <c r="L52" s="24"/>
      <c r="M52" s="24"/>
      <c r="N52" s="24"/>
      <c r="O52" s="24"/>
      <c r="P52" s="24"/>
      <c r="Q52" s="24"/>
    </row>
    <row r="53" spans="1:18" s="4" customFormat="1" ht="3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R53" s="5"/>
    </row>
    <row r="54" spans="1:18" s="18" customFormat="1" ht="18" x14ac:dyDescent="0.35">
      <c r="A54" s="47" t="s">
        <v>164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17"/>
    </row>
    <row r="55" spans="1:18" s="4" customFormat="1" ht="3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R55" s="5"/>
    </row>
    <row r="56" spans="1:18" x14ac:dyDescent="0.3">
      <c r="A56" s="42" t="s">
        <v>127</v>
      </c>
      <c r="B56" s="44" t="s">
        <v>128</v>
      </c>
      <c r="C56" s="42" t="s">
        <v>1</v>
      </c>
      <c r="D56" s="42" t="s">
        <v>0</v>
      </c>
      <c r="E56" s="42" t="s">
        <v>129</v>
      </c>
      <c r="F56" s="42" t="s">
        <v>130</v>
      </c>
      <c r="G56" s="42" t="s">
        <v>131</v>
      </c>
      <c r="H56" s="42" t="s">
        <v>3</v>
      </c>
      <c r="I56" s="25"/>
      <c r="J56" s="42" t="s">
        <v>132</v>
      </c>
      <c r="K56" s="42" t="s">
        <v>133</v>
      </c>
      <c r="L56" s="19">
        <f>L$10</f>
        <v>29</v>
      </c>
      <c r="M56" s="19">
        <f t="shared" ref="M56:Q56" si="1">M$10</f>
        <v>39</v>
      </c>
      <c r="N56" s="19">
        <f t="shared" si="1"/>
        <v>49</v>
      </c>
      <c r="O56" s="19">
        <f t="shared" si="1"/>
        <v>59</v>
      </c>
      <c r="P56" s="19">
        <f t="shared" si="1"/>
        <v>69</v>
      </c>
      <c r="Q56" s="20">
        <f t="shared" si="1"/>
        <v>70</v>
      </c>
    </row>
    <row r="57" spans="1:18" x14ac:dyDescent="0.3">
      <c r="A57" s="43"/>
      <c r="B57" s="45"/>
      <c r="C57" s="43"/>
      <c r="D57" s="43"/>
      <c r="E57" s="43"/>
      <c r="F57" s="43"/>
      <c r="G57" s="43"/>
      <c r="H57" s="43"/>
      <c r="I57" s="26"/>
      <c r="J57" s="43"/>
      <c r="K57" s="43"/>
      <c r="L57" s="22" t="s">
        <v>134</v>
      </c>
      <c r="M57" s="22" t="s">
        <v>135</v>
      </c>
      <c r="N57" s="22" t="s">
        <v>136</v>
      </c>
      <c r="O57" s="22" t="s">
        <v>137</v>
      </c>
      <c r="P57" s="22" t="s">
        <v>138</v>
      </c>
      <c r="Q57" s="22" t="s">
        <v>139</v>
      </c>
    </row>
    <row r="58" spans="1:18" x14ac:dyDescent="0.3">
      <c r="A58" s="23" t="s">
        <v>91</v>
      </c>
      <c r="B58" s="34">
        <v>93</v>
      </c>
      <c r="C58" s="28" t="s">
        <v>71</v>
      </c>
      <c r="D58" s="28" t="s">
        <v>72</v>
      </c>
      <c r="E58" s="29">
        <v>1983</v>
      </c>
      <c r="F58" s="29" t="s">
        <v>167</v>
      </c>
      <c r="G58" s="23" t="str">
        <f t="shared" ref="G58:G69" si="2">IF($E58&gt;1900,IF(YEAR($C$5)-$E58&lt;=$L$10,"do "&amp;$L$10,IF(YEAR($C$5)-$E58&lt;=$M$10,"do "&amp;$M$10,IF(YEAR($C$5)-$E58&lt;=$N$10,"do "&amp;$N$10,IF(YEAR($C$5)-$E58&lt;=$O$10,"do "&amp;$O$10,IF(YEAR($C$5)-$E58&lt;=$P$10,"do "&amp;$P$10,$Q$10&amp;" +"))))),"")</f>
        <v>do 49</v>
      </c>
      <c r="H58" s="28" t="s">
        <v>73</v>
      </c>
      <c r="I58" s="38" t="s">
        <v>103</v>
      </c>
      <c r="J58" s="30">
        <v>12</v>
      </c>
      <c r="K58" s="33">
        <v>8</v>
      </c>
      <c r="L58" s="24" t="str">
        <f>IF(AND(E58&gt;1900,YEAR($C$5)-$E58&lt;=$L$10),COUNT($L$57:L57)+1,"")</f>
        <v/>
      </c>
      <c r="M58" s="24" t="str">
        <f>IF(AND(E58&gt;1900,YEAR($C$5)-$E58&gt;$L$10,YEAR($C$5)-$E58&lt;=$M$10),COUNT($M$57:M57)+1,"")</f>
        <v/>
      </c>
      <c r="N58" s="24">
        <f>IF(AND(E58&gt;1900,YEAR($C$5)-$E58&gt;$M$10,YEAR($C$5)-$E58&lt;=$N$10),COUNT($N$57:N57)+1,"")</f>
        <v>1</v>
      </c>
      <c r="O58" s="24" t="str">
        <f>IF(AND(E58&gt;1900,YEAR($C$5)-$E58&gt;$N$10,YEAR($C$5)-$E58&lt;=$O$10),COUNT($O$57:O57)+1,"")</f>
        <v/>
      </c>
      <c r="P58" s="24" t="str">
        <f>IF(AND(E58&gt;1900,YEAR($C$5)-$E58&gt;$O$10,YEAR($C$5)-$E58&lt;=$P$10),COUNT($P$57:P57)+1,"")</f>
        <v/>
      </c>
      <c r="Q58" s="24" t="str">
        <f>IF(AND(E58&gt;1900,YEAR($C$5)-$E58&gt;=$Q$10),COUNT($Q$57:Q57)+1,"")</f>
        <v/>
      </c>
    </row>
    <row r="59" spans="1:18" x14ac:dyDescent="0.3">
      <c r="A59" s="23" t="s">
        <v>92</v>
      </c>
      <c r="B59" s="32">
        <v>201</v>
      </c>
      <c r="C59" s="27" t="s">
        <v>110</v>
      </c>
      <c r="D59" s="27" t="s">
        <v>111</v>
      </c>
      <c r="E59" s="27">
        <v>1973</v>
      </c>
      <c r="F59" s="29" t="s">
        <v>167</v>
      </c>
      <c r="G59" s="23" t="str">
        <f t="shared" si="2"/>
        <v>do 59</v>
      </c>
      <c r="H59" s="27" t="s">
        <v>6</v>
      </c>
      <c r="I59" s="38" t="s">
        <v>104</v>
      </c>
      <c r="J59" s="32">
        <v>13</v>
      </c>
      <c r="K59" s="33">
        <v>50.9</v>
      </c>
      <c r="L59" s="24" t="str">
        <f>IF(AND(E59&gt;1900,YEAR($C$5)-$E59&lt;=$L$10),COUNT($L$57:L58)+1,"")</f>
        <v/>
      </c>
      <c r="M59" s="24" t="str">
        <f>IF(AND(E59&gt;1900,YEAR($C$5)-$E59&gt;$L$10,YEAR($C$5)-$E59&lt;=$M$10),COUNT($M$57:M58)+1,"")</f>
        <v/>
      </c>
      <c r="N59" s="24" t="str">
        <f>IF(AND(E59&gt;1900,YEAR($C$5)-$E59&gt;$M$10,YEAR($C$5)-$E59&lt;=$N$10),COUNT($N$57:N58)+1,"")</f>
        <v/>
      </c>
      <c r="O59" s="24">
        <f>IF(AND(E59&gt;1900,YEAR($C$5)-$E59&gt;$N$10,YEAR($C$5)-$E59&lt;=$O$10),COUNT($O$57:O58)+1,"")</f>
        <v>1</v>
      </c>
      <c r="P59" s="24" t="str">
        <f>IF(AND(E59&gt;1900,YEAR($C$5)-$E59&gt;$O$10,YEAR($C$5)-$E59&lt;=$P$10),COUNT($P$57:P58)+1,"")</f>
        <v/>
      </c>
      <c r="Q59" s="24" t="str">
        <f>IF(AND(E59&gt;1900,YEAR($C$5)-$E59&gt;=$Q$10),COUNT($Q$57:Q58)+1,"")</f>
        <v/>
      </c>
    </row>
    <row r="60" spans="1:18" x14ac:dyDescent="0.3">
      <c r="A60" s="23" t="s">
        <v>93</v>
      </c>
      <c r="B60" s="32">
        <v>94</v>
      </c>
      <c r="C60" s="28" t="s">
        <v>74</v>
      </c>
      <c r="D60" s="28" t="s">
        <v>75</v>
      </c>
      <c r="E60" s="29">
        <v>1970</v>
      </c>
      <c r="F60" s="29" t="s">
        <v>167</v>
      </c>
      <c r="G60" s="23" t="str">
        <f t="shared" si="2"/>
        <v>do 59</v>
      </c>
      <c r="H60" s="28" t="s">
        <v>76</v>
      </c>
      <c r="I60" s="38" t="s">
        <v>104</v>
      </c>
      <c r="J60" s="30">
        <v>14</v>
      </c>
      <c r="K60" s="33">
        <v>17</v>
      </c>
      <c r="L60" s="24" t="str">
        <f>IF(AND(E60&gt;1900,YEAR($C$5)-$E60&lt;=$L$10),COUNT($L$57:L59)+1,"")</f>
        <v/>
      </c>
      <c r="M60" s="24" t="str">
        <f>IF(AND(E60&gt;1900,YEAR($C$5)-$E60&gt;$L$10,YEAR($C$5)-$E60&lt;=$M$10),COUNT($M$57:M59)+1,"")</f>
        <v/>
      </c>
      <c r="N60" s="24" t="str">
        <f>IF(AND(E60&gt;1900,YEAR($C$5)-$E60&gt;$M$10,YEAR($C$5)-$E60&lt;=$N$10),COUNT($N$57:N59)+1,"")</f>
        <v/>
      </c>
      <c r="O60" s="24">
        <f>IF(AND(E60&gt;1900,YEAR($C$5)-$E60&gt;$N$10,YEAR($C$5)-$E60&lt;=$O$10),COUNT($O$57:O59)+1,"")</f>
        <v>2</v>
      </c>
      <c r="P60" s="24" t="str">
        <f>IF(AND(E60&gt;1900,YEAR($C$5)-$E60&gt;$O$10,YEAR($C$5)-$E60&lt;=$P$10),COUNT($P$57:P59)+1,"")</f>
        <v/>
      </c>
      <c r="Q60" s="24" t="str">
        <f>IF(AND(E60&gt;1900,YEAR($C$5)-$E60&gt;=$Q$10),COUNT($Q$57:Q59)+1,"")</f>
        <v/>
      </c>
    </row>
    <row r="61" spans="1:18" x14ac:dyDescent="0.3">
      <c r="A61" s="23" t="s">
        <v>94</v>
      </c>
      <c r="B61" s="34">
        <v>231</v>
      </c>
      <c r="C61" s="28" t="s">
        <v>49</v>
      </c>
      <c r="D61" s="28" t="s">
        <v>50</v>
      </c>
      <c r="E61" s="29">
        <v>1987</v>
      </c>
      <c r="F61" s="29" t="s">
        <v>167</v>
      </c>
      <c r="G61" s="23" t="str">
        <f t="shared" si="2"/>
        <v>do 39</v>
      </c>
      <c r="H61" s="28" t="s">
        <v>6</v>
      </c>
      <c r="I61" s="38" t="s">
        <v>105</v>
      </c>
      <c r="J61" s="30">
        <v>14</v>
      </c>
      <c r="K61" s="33">
        <v>35.700000000000003</v>
      </c>
      <c r="L61" s="24" t="str">
        <f>IF(AND(E61&gt;1900,YEAR($C$5)-$E61&lt;=$L$10),COUNT($L$57:L60)+1,"")</f>
        <v/>
      </c>
      <c r="M61" s="24">
        <f>IF(AND(E61&gt;1900,YEAR($C$5)-$E61&gt;$L$10,YEAR($C$5)-$E61&lt;=$M$10),COUNT($M$57:M60)+1,"")</f>
        <v>1</v>
      </c>
      <c r="N61" s="24" t="str">
        <f>IF(AND(E61&gt;1900,YEAR($C$5)-$E61&gt;$M$10,YEAR($C$5)-$E61&lt;=$N$10),COUNT($N$57:N60)+1,"")</f>
        <v/>
      </c>
      <c r="O61" s="24" t="str">
        <f>IF(AND(E61&gt;1900,YEAR($C$5)-$E61&gt;$N$10,YEAR($C$5)-$E61&lt;=$O$10),COUNT($O$57:O60)+1,"")</f>
        <v/>
      </c>
      <c r="P61" s="24" t="str">
        <f>IF(AND(E61&gt;1900,YEAR($C$5)-$E61&gt;$O$10,YEAR($C$5)-$E61&lt;=$P$10),COUNT($P$57:P60)+1,"")</f>
        <v/>
      </c>
      <c r="Q61" s="24" t="str">
        <f>IF(AND(E61&gt;1900,YEAR($C$5)-$E61&gt;=$Q$10),COUNT($Q$57:Q60)+1,"")</f>
        <v/>
      </c>
    </row>
    <row r="62" spans="1:18" x14ac:dyDescent="0.3">
      <c r="A62" s="23" t="s">
        <v>95</v>
      </c>
      <c r="B62" s="34">
        <v>220</v>
      </c>
      <c r="C62" s="28" t="s">
        <v>86</v>
      </c>
      <c r="D62" s="28" t="s">
        <v>87</v>
      </c>
      <c r="E62" s="29">
        <v>1973</v>
      </c>
      <c r="F62" s="29" t="s">
        <v>167</v>
      </c>
      <c r="G62" s="23" t="str">
        <f t="shared" si="2"/>
        <v>do 59</v>
      </c>
      <c r="H62" s="28" t="s">
        <v>33</v>
      </c>
      <c r="I62" s="38" t="s">
        <v>105</v>
      </c>
      <c r="J62" s="30">
        <v>14</v>
      </c>
      <c r="K62" s="33">
        <v>42.5</v>
      </c>
      <c r="L62" s="24" t="str">
        <f>IF(AND(E62&gt;1900,YEAR($C$5)-$E62&lt;=$L$10),COUNT($L$57:L61)+1,"")</f>
        <v/>
      </c>
      <c r="M62" s="24" t="str">
        <f>IF(AND(E62&gt;1900,YEAR($C$5)-$E62&gt;$L$10,YEAR($C$5)-$E62&lt;=$M$10),COUNT($M$57:M61)+1,"")</f>
        <v/>
      </c>
      <c r="N62" s="24" t="str">
        <f>IF(AND(E62&gt;1900,YEAR($C$5)-$E62&gt;$M$10,YEAR($C$5)-$E62&lt;=$N$10),COUNT($N$57:N61)+1,"")</f>
        <v/>
      </c>
      <c r="O62" s="24">
        <f>IF(AND(E62&gt;1900,YEAR($C$5)-$E62&gt;$N$10,YEAR($C$5)-$E62&lt;=$O$10),COUNT($O$57:O61)+1,"")</f>
        <v>3</v>
      </c>
      <c r="P62" s="24" t="str">
        <f>IF(AND(E62&gt;1900,YEAR($C$5)-$E62&gt;$O$10,YEAR($C$5)-$E62&lt;=$P$10),COUNT($P$57:P61)+1,"")</f>
        <v/>
      </c>
      <c r="Q62" s="24" t="str">
        <f>IF(AND(E62&gt;1900,YEAR($C$5)-$E62&gt;=$Q$10),COUNT($Q$57:Q61)+1,"")</f>
        <v/>
      </c>
    </row>
    <row r="63" spans="1:18" x14ac:dyDescent="0.3">
      <c r="A63" s="23" t="s">
        <v>96</v>
      </c>
      <c r="B63" s="34">
        <v>213</v>
      </c>
      <c r="C63" s="28" t="s">
        <v>42</v>
      </c>
      <c r="D63" s="28" t="s">
        <v>43</v>
      </c>
      <c r="E63" s="29">
        <v>1962</v>
      </c>
      <c r="F63" s="29" t="s">
        <v>167</v>
      </c>
      <c r="G63" s="23" t="str">
        <f t="shared" si="2"/>
        <v>do 69</v>
      </c>
      <c r="H63" s="28" t="s">
        <v>6</v>
      </c>
      <c r="I63" s="38" t="s">
        <v>105</v>
      </c>
      <c r="J63" s="30">
        <v>15</v>
      </c>
      <c r="K63" s="33">
        <v>34.6</v>
      </c>
      <c r="L63" s="24" t="str">
        <f>IF(AND(E63&gt;1900,YEAR($C$5)-$E63&lt;=$L$10),COUNT($L$57:L62)+1,"")</f>
        <v/>
      </c>
      <c r="M63" s="24" t="str">
        <f>IF(AND(E63&gt;1900,YEAR($C$5)-$E63&gt;$L$10,YEAR($C$5)-$E63&lt;=$M$10),COUNT($M$57:M62)+1,"")</f>
        <v/>
      </c>
      <c r="N63" s="24" t="str">
        <f>IF(AND(E63&gt;1900,YEAR($C$5)-$E63&gt;$M$10,YEAR($C$5)-$E63&lt;=$N$10),COUNT($N$57:N62)+1,"")</f>
        <v/>
      </c>
      <c r="O63" s="24" t="str">
        <f>IF(AND(E63&gt;1900,YEAR($C$5)-$E63&gt;$N$10,YEAR($C$5)-$E63&lt;=$O$10),COUNT($O$57:O62)+1,"")</f>
        <v/>
      </c>
      <c r="P63" s="24">
        <f>IF(AND(E63&gt;1900,YEAR($C$5)-$E63&gt;$O$10,YEAR($C$5)-$E63&lt;=$P$10),COUNT($P$57:P62)+1,"")</f>
        <v>1</v>
      </c>
      <c r="Q63" s="24" t="str">
        <f>IF(AND(E63&gt;1900,YEAR($C$5)-$E63&gt;=$Q$10),COUNT($Q$57:Q62)+1,"")</f>
        <v/>
      </c>
    </row>
    <row r="64" spans="1:18" x14ac:dyDescent="0.3">
      <c r="A64" s="23" t="s">
        <v>97</v>
      </c>
      <c r="B64" s="34">
        <v>217</v>
      </c>
      <c r="C64" s="28" t="s">
        <v>30</v>
      </c>
      <c r="D64" s="28" t="s">
        <v>31</v>
      </c>
      <c r="E64" s="29">
        <v>1961</v>
      </c>
      <c r="F64" s="29" t="s">
        <v>167</v>
      </c>
      <c r="G64" s="23" t="str">
        <f t="shared" si="2"/>
        <v>do 69</v>
      </c>
      <c r="H64" s="28" t="s">
        <v>6</v>
      </c>
      <c r="I64" s="38" t="s">
        <v>105</v>
      </c>
      <c r="J64" s="30">
        <v>16</v>
      </c>
      <c r="K64" s="33">
        <v>58</v>
      </c>
      <c r="L64" s="24" t="str">
        <f>IF(AND(E64&gt;1900,YEAR($C$5)-$E64&lt;=$L$10),COUNT($L$57:L63)+1,"")</f>
        <v/>
      </c>
      <c r="M64" s="24" t="str">
        <f>IF(AND(E64&gt;1900,YEAR($C$5)-$E64&gt;$L$10,YEAR($C$5)-$E64&lt;=$M$10),COUNT($M$57:M63)+1,"")</f>
        <v/>
      </c>
      <c r="N64" s="24" t="str">
        <f>IF(AND(E64&gt;1900,YEAR($C$5)-$E64&gt;$M$10,YEAR($C$5)-$E64&lt;=$N$10),COUNT($N$57:N63)+1,"")</f>
        <v/>
      </c>
      <c r="O64" s="24" t="str">
        <f>IF(AND(E64&gt;1900,YEAR($C$5)-$E64&gt;$N$10,YEAR($C$5)-$E64&lt;=$O$10),COUNT($O$57:O63)+1,"")</f>
        <v/>
      </c>
      <c r="P64" s="24">
        <f>IF(AND(E64&gt;1900,YEAR($C$5)-$E64&gt;$O$10,YEAR($C$5)-$E64&lt;=$P$10),COUNT($P$57:P63)+1,"")</f>
        <v>2</v>
      </c>
      <c r="Q64" s="24" t="str">
        <f>IF(AND(E64&gt;1900,YEAR($C$5)-$E64&gt;=$Q$10),COUNT($Q$57:Q63)+1,"")</f>
        <v/>
      </c>
    </row>
    <row r="65" spans="1:17" x14ac:dyDescent="0.3">
      <c r="A65" s="23" t="s">
        <v>98</v>
      </c>
      <c r="B65" s="34">
        <v>207</v>
      </c>
      <c r="C65" s="28" t="s">
        <v>52</v>
      </c>
      <c r="D65" s="28" t="s">
        <v>53</v>
      </c>
      <c r="E65" s="29">
        <v>1959</v>
      </c>
      <c r="F65" s="29" t="s">
        <v>167</v>
      </c>
      <c r="G65" s="23" t="str">
        <f t="shared" si="2"/>
        <v>do 69</v>
      </c>
      <c r="H65" s="28" t="s">
        <v>6</v>
      </c>
      <c r="I65" s="38" t="s">
        <v>106</v>
      </c>
      <c r="J65" s="30">
        <v>17</v>
      </c>
      <c r="K65" s="33">
        <v>43.2</v>
      </c>
      <c r="L65" s="24" t="str">
        <f>IF(AND(E65&gt;1900,YEAR($C$5)-$E65&lt;=$L$10),COUNT($L$57:L64)+1,"")</f>
        <v/>
      </c>
      <c r="M65" s="24" t="str">
        <f>IF(AND(E65&gt;1900,YEAR($C$5)-$E65&gt;$L$10,YEAR($C$5)-$E65&lt;=$M$10),COUNT($M$57:M64)+1,"")</f>
        <v/>
      </c>
      <c r="N65" s="24" t="str">
        <f>IF(AND(E65&gt;1900,YEAR($C$5)-$E65&gt;$M$10,YEAR($C$5)-$E65&lt;=$N$10),COUNT($N$57:N64)+1,"")</f>
        <v/>
      </c>
      <c r="O65" s="24" t="str">
        <f>IF(AND(E65&gt;1900,YEAR($C$5)-$E65&gt;$N$10,YEAR($C$5)-$E65&lt;=$O$10),COUNT($O$57:O64)+1,"")</f>
        <v/>
      </c>
      <c r="P65" s="24">
        <f>IF(AND(E65&gt;1900,YEAR($C$5)-$E65&gt;$O$10,YEAR($C$5)-$E65&lt;=$P$10),COUNT($P$57:P64)+1,"")</f>
        <v>3</v>
      </c>
      <c r="Q65" s="24" t="str">
        <f>IF(AND(E65&gt;1900,YEAR($C$5)-$E65&gt;=$Q$10),COUNT($Q$57:Q64)+1,"")</f>
        <v/>
      </c>
    </row>
    <row r="66" spans="1:17" x14ac:dyDescent="0.3">
      <c r="A66" s="23" t="s">
        <v>99</v>
      </c>
      <c r="B66" s="34">
        <v>225</v>
      </c>
      <c r="C66" s="28" t="s">
        <v>26</v>
      </c>
      <c r="D66" s="28" t="s">
        <v>78</v>
      </c>
      <c r="E66" s="29">
        <v>1985</v>
      </c>
      <c r="F66" s="29" t="s">
        <v>167</v>
      </c>
      <c r="G66" s="23" t="str">
        <f t="shared" si="2"/>
        <v>do 39</v>
      </c>
      <c r="H66" s="28" t="s">
        <v>33</v>
      </c>
      <c r="I66" s="38" t="s">
        <v>105</v>
      </c>
      <c r="J66" s="30">
        <v>18</v>
      </c>
      <c r="K66" s="33">
        <v>38.700000000000003</v>
      </c>
      <c r="L66" s="24" t="str">
        <f>IF(AND(E66&gt;1900,YEAR($C$5)-$E66&lt;=$L$10),COUNT($L$57:L65)+1,"")</f>
        <v/>
      </c>
      <c r="M66" s="24">
        <f>IF(AND(E66&gt;1900,YEAR($C$5)-$E66&gt;$L$10,YEAR($C$5)-$E66&lt;=$M$10),COUNT($M$57:M65)+1,"")</f>
        <v>2</v>
      </c>
      <c r="N66" s="24" t="str">
        <f>IF(AND(E66&gt;1900,YEAR($C$5)-$E66&gt;$M$10,YEAR($C$5)-$E66&lt;=$N$10),COUNT($N$57:N65)+1,"")</f>
        <v/>
      </c>
      <c r="O66" s="24" t="str">
        <f>IF(AND(E66&gt;1900,YEAR($C$5)-$E66&gt;$N$10,YEAR($C$5)-$E66&lt;=$O$10),COUNT($O$57:O65)+1,"")</f>
        <v/>
      </c>
      <c r="P66" s="24" t="str">
        <f>IF(AND(E66&gt;1900,YEAR($C$5)-$E66&gt;$O$10,YEAR($C$5)-$E66&lt;=$P$10),COUNT($P$57:P65)+1,"")</f>
        <v/>
      </c>
      <c r="Q66" s="24" t="str">
        <f>IF(AND(E66&gt;1900,YEAR($C$5)-$E66&gt;=$Q$10),COUNT($Q$57:Q65)+1,"")</f>
        <v/>
      </c>
    </row>
    <row r="67" spans="1:17" x14ac:dyDescent="0.3">
      <c r="A67" s="23" t="s">
        <v>100</v>
      </c>
      <c r="B67" s="34">
        <v>222</v>
      </c>
      <c r="C67" s="28" t="s">
        <v>88</v>
      </c>
      <c r="D67" s="28" t="s">
        <v>89</v>
      </c>
      <c r="E67" s="29">
        <v>1945</v>
      </c>
      <c r="F67" s="29" t="s">
        <v>167</v>
      </c>
      <c r="G67" s="23" t="str">
        <f t="shared" si="2"/>
        <v>70 +</v>
      </c>
      <c r="H67" s="28" t="s">
        <v>6</v>
      </c>
      <c r="I67" s="38" t="s">
        <v>106</v>
      </c>
      <c r="J67" s="30">
        <v>19</v>
      </c>
      <c r="K67" s="33">
        <v>24.2</v>
      </c>
      <c r="L67" s="24" t="str">
        <f>IF(AND(E67&gt;1900,YEAR($C$5)-$E67&lt;=$L$10),COUNT($L$57:L66)+1,"")</f>
        <v/>
      </c>
      <c r="M67" s="24" t="str">
        <f>IF(AND(E67&gt;1900,YEAR($C$5)-$E67&gt;$L$10,YEAR($C$5)-$E67&lt;=$M$10),COUNT($M$57:M66)+1,"")</f>
        <v/>
      </c>
      <c r="N67" s="24" t="str">
        <f>IF(AND(E67&gt;1900,YEAR($C$5)-$E67&gt;$M$10,YEAR($C$5)-$E67&lt;=$N$10),COUNT($N$57:N66)+1,"")</f>
        <v/>
      </c>
      <c r="O67" s="24" t="str">
        <f>IF(AND(E67&gt;1900,YEAR($C$5)-$E67&gt;$N$10,YEAR($C$5)-$E67&lt;=$O$10),COUNT($O$57:O66)+1,"")</f>
        <v/>
      </c>
      <c r="P67" s="24" t="str">
        <f>IF(AND(E67&gt;1900,YEAR($C$5)-$E67&gt;$O$10,YEAR($C$5)-$E67&lt;=$P$10),COUNT($P$57:P66)+1,"")</f>
        <v/>
      </c>
      <c r="Q67" s="24">
        <f>IF(AND(E67&gt;1900,YEAR($C$5)-$E67&gt;=$Q$10),COUNT($Q$57:Q66)+1,"")</f>
        <v>1</v>
      </c>
    </row>
    <row r="68" spans="1:17" x14ac:dyDescent="0.3">
      <c r="A68" s="23"/>
      <c r="B68" s="34">
        <v>218</v>
      </c>
      <c r="C68" s="28" t="s">
        <v>168</v>
      </c>
      <c r="D68" s="28" t="s">
        <v>32</v>
      </c>
      <c r="E68" s="29">
        <v>1987</v>
      </c>
      <c r="F68" s="29" t="s">
        <v>167</v>
      </c>
      <c r="G68" s="23" t="str">
        <f t="shared" si="2"/>
        <v>do 39</v>
      </c>
      <c r="H68" s="28" t="s">
        <v>33</v>
      </c>
      <c r="I68" s="38" t="s">
        <v>104</v>
      </c>
      <c r="J68" s="34" t="s">
        <v>116</v>
      </c>
      <c r="K68" s="33"/>
      <c r="L68" s="24"/>
      <c r="M68" s="24"/>
      <c r="N68" s="24"/>
      <c r="O68" s="24"/>
      <c r="P68" s="24"/>
      <c r="Q68" s="24"/>
    </row>
    <row r="69" spans="1:17" x14ac:dyDescent="0.3">
      <c r="A69" s="23"/>
      <c r="B69" s="34">
        <v>203</v>
      </c>
      <c r="C69" s="28" t="s">
        <v>26</v>
      </c>
      <c r="D69" s="28" t="s">
        <v>27</v>
      </c>
      <c r="E69" s="29">
        <v>1950</v>
      </c>
      <c r="F69" s="29" t="s">
        <v>167</v>
      </c>
      <c r="G69" s="23" t="str">
        <f t="shared" si="2"/>
        <v>70 +</v>
      </c>
      <c r="H69" s="28" t="s">
        <v>6</v>
      </c>
      <c r="I69" s="38" t="s">
        <v>106</v>
      </c>
      <c r="J69" s="34" t="s">
        <v>173</v>
      </c>
      <c r="K69" s="33"/>
      <c r="L69" s="24"/>
      <c r="M69" s="24"/>
      <c r="N69" s="24"/>
      <c r="O69" s="24"/>
      <c r="P69" s="24"/>
      <c r="Q69" s="24"/>
    </row>
  </sheetData>
  <mergeCells count="28">
    <mergeCell ref="A8:Q8"/>
    <mergeCell ref="A1:Q1"/>
    <mergeCell ref="A3:Q3"/>
    <mergeCell ref="C5:D5"/>
    <mergeCell ref="L5:Q5"/>
    <mergeCell ref="A6:K6"/>
    <mergeCell ref="A54:Q54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G56:G57"/>
    <mergeCell ref="H56:H57"/>
    <mergeCell ref="J56:J57"/>
    <mergeCell ref="K56:K57"/>
    <mergeCell ref="A56:A57"/>
    <mergeCell ref="B56:B57"/>
    <mergeCell ref="C56:C57"/>
    <mergeCell ref="D56:D57"/>
    <mergeCell ref="E56:E57"/>
    <mergeCell ref="F56:F57"/>
  </mergeCells>
  <phoneticPr fontId="1" type="noConversion"/>
  <dataValidations count="3">
    <dataValidation type="whole" allowBlank="1" showErrorMessage="1" errorTitle="Rok narození" error="Zadejte správný rok narození" promptTitle="Rok narození" prompt="Zadejte rok narození" sqref="E12:E52 E58:E69" xr:uid="{96F30FEE-E037-4A88-872E-9E3985920786}">
      <formula1>1900</formula1>
      <formula2>2100</formula2>
    </dataValidation>
    <dataValidation type="whole" errorStyle="warning" allowBlank="1" showInputMessage="1" showErrorMessage="1" errorTitle="Počet minut" error="Zadejte počet minut v intervalu 0 - 600" sqref="J12:J52 J58:J69" xr:uid="{5ADB4CE1-B265-4F67-B94B-C49488EC70F3}">
      <formula1>0</formula1>
      <formula2>600</formula2>
    </dataValidation>
    <dataValidation type="whole" errorStyle="warning" allowBlank="1" showInputMessage="1" showErrorMessage="1" errorTitle="Počet sekund" error="Zadejte počet sekund v intervalu 0 - 59" sqref="K12:K52 K58:K69" xr:uid="{754CFAF6-1388-4584-9C47-C13D3CE077D8}">
      <formula1>0</formula1>
      <formula2>59</formula2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1979F-8A7E-4C45-90F1-C6850DA3A463}">
  <sheetPr>
    <pageSetUpPr fitToPage="1"/>
  </sheetPr>
  <dimension ref="A1:K58"/>
  <sheetViews>
    <sheetView workbookViewId="0">
      <selection activeCell="A2" sqref="A2"/>
    </sheetView>
  </sheetViews>
  <sheetFormatPr defaultRowHeight="13.8" x14ac:dyDescent="0.3"/>
  <cols>
    <col min="1" max="1" width="8.88671875" style="36"/>
    <col min="2" max="2" width="10.33203125" style="40" customWidth="1"/>
    <col min="3" max="3" width="11.77734375" style="36" customWidth="1"/>
    <col min="4" max="4" width="16.44140625" style="36" customWidth="1"/>
    <col min="5" max="7" width="16.21875" style="36" customWidth="1"/>
    <col min="8" max="8" width="22.109375" style="36" customWidth="1"/>
    <col min="9" max="9" width="8.88671875" style="36"/>
    <col min="10" max="10" width="22.6640625" style="36" customWidth="1"/>
    <col min="11" max="16384" width="8.88671875" style="36"/>
  </cols>
  <sheetData>
    <row r="1" spans="1:11" x14ac:dyDescent="0.3">
      <c r="A1" s="53" t="s">
        <v>174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2.2" customHeight="1" x14ac:dyDescent="0.3">
      <c r="A2" s="28"/>
      <c r="B2" s="30" t="s">
        <v>112</v>
      </c>
      <c r="C2" s="28" t="s">
        <v>0</v>
      </c>
      <c r="D2" s="28" t="s">
        <v>1</v>
      </c>
      <c r="E2" s="28" t="s">
        <v>2</v>
      </c>
      <c r="F2" s="28" t="s">
        <v>165</v>
      </c>
      <c r="G2" s="28"/>
      <c r="H2" s="28" t="s">
        <v>3</v>
      </c>
      <c r="I2" s="31" t="s">
        <v>90</v>
      </c>
      <c r="J2" s="28" t="s">
        <v>113</v>
      </c>
      <c r="K2" s="27" t="s">
        <v>114</v>
      </c>
    </row>
    <row r="3" spans="1:11" x14ac:dyDescent="0.3">
      <c r="A3" s="37" t="s">
        <v>91</v>
      </c>
      <c r="B3" s="34">
        <v>164</v>
      </c>
      <c r="C3" s="28" t="s">
        <v>10</v>
      </c>
      <c r="D3" s="28" t="s">
        <v>5</v>
      </c>
      <c r="E3" s="29">
        <v>1982</v>
      </c>
      <c r="F3" s="29" t="s">
        <v>166</v>
      </c>
      <c r="G3" s="29"/>
      <c r="H3" s="28" t="s">
        <v>6</v>
      </c>
      <c r="I3" s="38" t="s">
        <v>103</v>
      </c>
      <c r="J3" s="30">
        <v>9</v>
      </c>
      <c r="K3" s="33">
        <v>40</v>
      </c>
    </row>
    <row r="4" spans="1:11" x14ac:dyDescent="0.3">
      <c r="A4" s="37" t="s">
        <v>92</v>
      </c>
      <c r="B4" s="34">
        <v>166</v>
      </c>
      <c r="C4" s="28" t="s">
        <v>83</v>
      </c>
      <c r="D4" s="28" t="s">
        <v>84</v>
      </c>
      <c r="E4" s="29">
        <v>1982</v>
      </c>
      <c r="F4" s="29" t="s">
        <v>166</v>
      </c>
      <c r="G4" s="29"/>
      <c r="H4" s="28" t="s">
        <v>6</v>
      </c>
      <c r="I4" s="38" t="s">
        <v>103</v>
      </c>
      <c r="J4" s="30">
        <v>10</v>
      </c>
      <c r="K4" s="33">
        <v>10.6</v>
      </c>
    </row>
    <row r="5" spans="1:11" x14ac:dyDescent="0.3">
      <c r="A5" s="37" t="s">
        <v>93</v>
      </c>
      <c r="B5" s="34">
        <v>178</v>
      </c>
      <c r="C5" s="28" t="s">
        <v>16</v>
      </c>
      <c r="D5" s="28" t="s">
        <v>51</v>
      </c>
      <c r="E5" s="29">
        <v>1978</v>
      </c>
      <c r="F5" s="29" t="s">
        <v>166</v>
      </c>
      <c r="G5" s="29"/>
      <c r="H5" s="28" t="s">
        <v>6</v>
      </c>
      <c r="I5" s="38" t="s">
        <v>103</v>
      </c>
      <c r="J5" s="30">
        <v>10</v>
      </c>
      <c r="K5" s="33">
        <v>52.4</v>
      </c>
    </row>
    <row r="6" spans="1:11" x14ac:dyDescent="0.3">
      <c r="A6" s="37" t="s">
        <v>94</v>
      </c>
      <c r="B6" s="34">
        <v>173</v>
      </c>
      <c r="C6" s="28" t="s">
        <v>171</v>
      </c>
      <c r="D6" s="28" t="s">
        <v>172</v>
      </c>
      <c r="E6" s="29">
        <v>1993</v>
      </c>
      <c r="F6" s="29" t="s">
        <v>166</v>
      </c>
      <c r="G6" s="29"/>
      <c r="H6" s="28" t="s">
        <v>6</v>
      </c>
      <c r="I6" s="38" t="s">
        <v>103</v>
      </c>
      <c r="J6" s="30">
        <v>11</v>
      </c>
      <c r="K6" s="33">
        <v>6.7</v>
      </c>
    </row>
    <row r="7" spans="1:11" x14ac:dyDescent="0.3">
      <c r="A7" s="37" t="s">
        <v>95</v>
      </c>
      <c r="B7" s="34">
        <v>6</v>
      </c>
      <c r="C7" s="28" t="s">
        <v>46</v>
      </c>
      <c r="D7" s="28" t="s">
        <v>47</v>
      </c>
      <c r="E7" s="29">
        <v>2004</v>
      </c>
      <c r="F7" s="29" t="s">
        <v>166</v>
      </c>
      <c r="G7" s="29"/>
      <c r="H7" s="28" t="s">
        <v>48</v>
      </c>
      <c r="I7" s="38" t="s">
        <v>103</v>
      </c>
      <c r="J7" s="30">
        <v>11</v>
      </c>
      <c r="K7" s="33">
        <v>10</v>
      </c>
    </row>
    <row r="8" spans="1:11" x14ac:dyDescent="0.3">
      <c r="A8" s="37" t="s">
        <v>96</v>
      </c>
      <c r="B8" s="34">
        <v>144</v>
      </c>
      <c r="C8" s="28" t="s">
        <v>34</v>
      </c>
      <c r="D8" s="28" t="s">
        <v>55</v>
      </c>
      <c r="E8" s="29">
        <v>1979</v>
      </c>
      <c r="F8" s="29" t="s">
        <v>166</v>
      </c>
      <c r="G8" s="29"/>
      <c r="H8" s="28" t="s">
        <v>6</v>
      </c>
      <c r="I8" s="38" t="s">
        <v>103</v>
      </c>
      <c r="J8" s="30">
        <v>11</v>
      </c>
      <c r="K8" s="33">
        <v>26.9</v>
      </c>
    </row>
    <row r="9" spans="1:11" x14ac:dyDescent="0.3">
      <c r="A9" s="37" t="s">
        <v>97</v>
      </c>
      <c r="B9" s="34">
        <v>84</v>
      </c>
      <c r="C9" s="28" t="s">
        <v>16</v>
      </c>
      <c r="D9" s="28" t="s">
        <v>17</v>
      </c>
      <c r="E9" s="29">
        <v>1980</v>
      </c>
      <c r="F9" s="29" t="s">
        <v>166</v>
      </c>
      <c r="G9" s="29"/>
      <c r="H9" s="28" t="s">
        <v>18</v>
      </c>
      <c r="I9" s="38" t="s">
        <v>103</v>
      </c>
      <c r="J9" s="30">
        <v>11</v>
      </c>
      <c r="K9" s="33">
        <v>32.200000000000003</v>
      </c>
    </row>
    <row r="10" spans="1:11" x14ac:dyDescent="0.3">
      <c r="A10" s="37" t="s">
        <v>98</v>
      </c>
      <c r="B10" s="34">
        <v>86</v>
      </c>
      <c r="C10" s="28" t="s">
        <v>34</v>
      </c>
      <c r="D10" s="28" t="s">
        <v>35</v>
      </c>
      <c r="E10" s="29">
        <v>1980</v>
      </c>
      <c r="F10" s="29" t="s">
        <v>166</v>
      </c>
      <c r="G10" s="29"/>
      <c r="H10" s="28" t="s">
        <v>36</v>
      </c>
      <c r="I10" s="38" t="s">
        <v>103</v>
      </c>
      <c r="J10" s="30">
        <v>11</v>
      </c>
      <c r="K10" s="33">
        <v>42.2</v>
      </c>
    </row>
    <row r="11" spans="1:11" x14ac:dyDescent="0.3">
      <c r="A11" s="37" t="s">
        <v>99</v>
      </c>
      <c r="B11" s="34">
        <v>13</v>
      </c>
      <c r="C11" s="28" t="s">
        <v>21</v>
      </c>
      <c r="D11" s="28" t="s">
        <v>22</v>
      </c>
      <c r="E11" s="29">
        <v>1985</v>
      </c>
      <c r="F11" s="29" t="s">
        <v>166</v>
      </c>
      <c r="G11" s="29"/>
      <c r="H11" s="28" t="s">
        <v>23</v>
      </c>
      <c r="I11" s="38" t="s">
        <v>103</v>
      </c>
      <c r="J11" s="30">
        <v>11</v>
      </c>
      <c r="K11" s="33">
        <v>56.9</v>
      </c>
    </row>
    <row r="12" spans="1:11" x14ac:dyDescent="0.3">
      <c r="A12" s="37" t="s">
        <v>100</v>
      </c>
      <c r="B12" s="34">
        <v>93</v>
      </c>
      <c r="C12" s="28" t="s">
        <v>71</v>
      </c>
      <c r="D12" s="28" t="s">
        <v>72</v>
      </c>
      <c r="E12" s="29">
        <v>1983</v>
      </c>
      <c r="F12" s="29" t="s">
        <v>167</v>
      </c>
      <c r="G12" s="29"/>
      <c r="H12" s="28" t="s">
        <v>73</v>
      </c>
      <c r="I12" s="38" t="s">
        <v>103</v>
      </c>
      <c r="J12" s="30">
        <v>12</v>
      </c>
      <c r="K12" s="33">
        <v>8</v>
      </c>
    </row>
    <row r="13" spans="1:11" x14ac:dyDescent="0.3">
      <c r="A13" s="37" t="s">
        <v>101</v>
      </c>
      <c r="B13" s="34">
        <v>98</v>
      </c>
      <c r="C13" s="28" t="s">
        <v>56</v>
      </c>
      <c r="D13" s="28" t="s">
        <v>69</v>
      </c>
      <c r="E13" s="29">
        <v>1972</v>
      </c>
      <c r="F13" s="29" t="s">
        <v>166</v>
      </c>
      <c r="G13" s="29"/>
      <c r="H13" s="28" t="s">
        <v>70</v>
      </c>
      <c r="I13" s="38" t="s">
        <v>103</v>
      </c>
      <c r="J13" s="30">
        <v>12</v>
      </c>
      <c r="K13" s="33">
        <v>10</v>
      </c>
    </row>
    <row r="14" spans="1:11" x14ac:dyDescent="0.3">
      <c r="A14" s="37" t="s">
        <v>102</v>
      </c>
      <c r="B14" s="34">
        <v>142</v>
      </c>
      <c r="C14" s="28" t="s">
        <v>4</v>
      </c>
      <c r="D14" s="28" t="s">
        <v>5</v>
      </c>
      <c r="E14" s="29">
        <v>1979</v>
      </c>
      <c r="F14" s="29" t="s">
        <v>166</v>
      </c>
      <c r="G14" s="29"/>
      <c r="H14" s="28" t="s">
        <v>6</v>
      </c>
      <c r="I14" s="38" t="s">
        <v>103</v>
      </c>
      <c r="J14" s="30">
        <v>12</v>
      </c>
      <c r="K14" s="33">
        <v>40.200000000000003</v>
      </c>
    </row>
    <row r="15" spans="1:11" x14ac:dyDescent="0.3">
      <c r="A15" s="37"/>
      <c r="B15" s="34" t="s">
        <v>115</v>
      </c>
      <c r="C15" s="28" t="s">
        <v>10</v>
      </c>
      <c r="D15" s="28" t="s">
        <v>44</v>
      </c>
      <c r="E15" s="29">
        <v>1980</v>
      </c>
      <c r="F15" s="29" t="s">
        <v>166</v>
      </c>
      <c r="G15" s="29"/>
      <c r="H15" s="28" t="s">
        <v>45</v>
      </c>
      <c r="I15" s="38" t="s">
        <v>103</v>
      </c>
      <c r="J15" s="34" t="s">
        <v>116</v>
      </c>
      <c r="K15" s="33"/>
    </row>
    <row r="16" spans="1:11" x14ac:dyDescent="0.3">
      <c r="A16" s="37"/>
      <c r="B16" s="34"/>
      <c r="C16" s="28"/>
      <c r="D16" s="28"/>
      <c r="E16" s="29"/>
      <c r="F16" s="29"/>
      <c r="G16" s="29"/>
      <c r="H16" s="28"/>
      <c r="I16" s="39"/>
      <c r="J16" s="30"/>
      <c r="K16" s="33"/>
    </row>
    <row r="17" spans="1:11" x14ac:dyDescent="0.3">
      <c r="A17" s="37" t="s">
        <v>91</v>
      </c>
      <c r="B17" s="34">
        <v>1</v>
      </c>
      <c r="C17" s="28" t="s">
        <v>40</v>
      </c>
      <c r="D17" s="28" t="s">
        <v>61</v>
      </c>
      <c r="E17" s="29">
        <v>1959</v>
      </c>
      <c r="F17" s="29" t="s">
        <v>166</v>
      </c>
      <c r="G17" s="29"/>
      <c r="H17" s="28" t="s">
        <v>62</v>
      </c>
      <c r="I17" s="38" t="s">
        <v>104</v>
      </c>
      <c r="J17" s="30">
        <v>11</v>
      </c>
      <c r="K17" s="33">
        <v>41.5</v>
      </c>
    </row>
    <row r="18" spans="1:11" x14ac:dyDescent="0.3">
      <c r="A18" s="37" t="s">
        <v>92</v>
      </c>
      <c r="B18" s="32">
        <v>38</v>
      </c>
      <c r="C18" s="28" t="s">
        <v>24</v>
      </c>
      <c r="D18" s="28" t="s">
        <v>25</v>
      </c>
      <c r="E18" s="29">
        <v>1975</v>
      </c>
      <c r="F18" s="29" t="s">
        <v>166</v>
      </c>
      <c r="G18" s="29"/>
      <c r="H18" s="28" t="s">
        <v>6</v>
      </c>
      <c r="I18" s="38" t="s">
        <v>104</v>
      </c>
      <c r="J18" s="30">
        <v>12</v>
      </c>
      <c r="K18" s="33">
        <v>11.8</v>
      </c>
    </row>
    <row r="19" spans="1:11" x14ac:dyDescent="0.3">
      <c r="A19" s="37" t="s">
        <v>93</v>
      </c>
      <c r="B19" s="34">
        <v>11</v>
      </c>
      <c r="C19" s="28" t="s">
        <v>21</v>
      </c>
      <c r="D19" s="28" t="s">
        <v>28</v>
      </c>
      <c r="E19" s="29">
        <v>1973</v>
      </c>
      <c r="F19" s="29" t="s">
        <v>166</v>
      </c>
      <c r="G19" s="29"/>
      <c r="H19" s="28" t="s">
        <v>29</v>
      </c>
      <c r="I19" s="38" t="s">
        <v>104</v>
      </c>
      <c r="J19" s="30">
        <v>12</v>
      </c>
      <c r="K19" s="33">
        <v>30.4</v>
      </c>
    </row>
    <row r="20" spans="1:11" x14ac:dyDescent="0.3">
      <c r="A20" s="37" t="s">
        <v>94</v>
      </c>
      <c r="B20" s="34">
        <v>160</v>
      </c>
      <c r="C20" s="28" t="s">
        <v>7</v>
      </c>
      <c r="D20" s="28" t="s">
        <v>8</v>
      </c>
      <c r="E20" s="29">
        <v>1971</v>
      </c>
      <c r="F20" s="29" t="s">
        <v>166</v>
      </c>
      <c r="G20" s="29"/>
      <c r="H20" s="28" t="s">
        <v>9</v>
      </c>
      <c r="I20" s="38" t="s">
        <v>104</v>
      </c>
      <c r="J20" s="30">
        <v>12</v>
      </c>
      <c r="K20" s="33">
        <v>32</v>
      </c>
    </row>
    <row r="21" spans="1:11" x14ac:dyDescent="0.3">
      <c r="A21" s="37" t="s">
        <v>95</v>
      </c>
      <c r="B21" s="34">
        <v>174</v>
      </c>
      <c r="C21" s="28" t="s">
        <v>37</v>
      </c>
      <c r="D21" s="28" t="s">
        <v>77</v>
      </c>
      <c r="E21" s="29">
        <v>1968</v>
      </c>
      <c r="F21" s="29" t="s">
        <v>166</v>
      </c>
      <c r="G21" s="29"/>
      <c r="H21" s="28" t="s">
        <v>6</v>
      </c>
      <c r="I21" s="38" t="s">
        <v>104</v>
      </c>
      <c r="J21" s="30">
        <v>13</v>
      </c>
      <c r="K21" s="33">
        <v>17.5</v>
      </c>
    </row>
    <row r="22" spans="1:11" x14ac:dyDescent="0.3">
      <c r="A22" s="37" t="s">
        <v>96</v>
      </c>
      <c r="B22" s="34">
        <v>25</v>
      </c>
      <c r="C22" s="28" t="s">
        <v>66</v>
      </c>
      <c r="D22" s="28" t="s">
        <v>67</v>
      </c>
      <c r="E22" s="29">
        <v>1991</v>
      </c>
      <c r="F22" s="29" t="s">
        <v>166</v>
      </c>
      <c r="G22" s="29"/>
      <c r="H22" s="28" t="s">
        <v>68</v>
      </c>
      <c r="I22" s="38" t="s">
        <v>104</v>
      </c>
      <c r="J22" s="30">
        <v>13</v>
      </c>
      <c r="K22" s="33">
        <v>27.3</v>
      </c>
    </row>
    <row r="23" spans="1:11" x14ac:dyDescent="0.3">
      <c r="A23" s="37" t="s">
        <v>97</v>
      </c>
      <c r="B23" s="34">
        <v>145</v>
      </c>
      <c r="C23" s="28" t="s">
        <v>28</v>
      </c>
      <c r="D23" s="28" t="s">
        <v>32</v>
      </c>
      <c r="E23" s="29">
        <v>1964</v>
      </c>
      <c r="F23" s="29" t="s">
        <v>166</v>
      </c>
      <c r="G23" s="29"/>
      <c r="H23" s="28" t="s">
        <v>33</v>
      </c>
      <c r="I23" s="38" t="s">
        <v>104</v>
      </c>
      <c r="J23" s="30">
        <v>13</v>
      </c>
      <c r="K23" s="33">
        <v>31.5</v>
      </c>
    </row>
    <row r="24" spans="1:11" x14ac:dyDescent="0.3">
      <c r="A24" s="37" t="s">
        <v>98</v>
      </c>
      <c r="B24" s="32">
        <v>88</v>
      </c>
      <c r="C24" s="28" t="s">
        <v>4</v>
      </c>
      <c r="D24" s="28" t="s">
        <v>13</v>
      </c>
      <c r="E24" s="29">
        <v>1972</v>
      </c>
      <c r="F24" s="29" t="s">
        <v>166</v>
      </c>
      <c r="G24" s="29"/>
      <c r="H24" s="28" t="s">
        <v>6</v>
      </c>
      <c r="I24" s="38" t="s">
        <v>104</v>
      </c>
      <c r="J24" s="30">
        <v>13</v>
      </c>
      <c r="K24" s="33">
        <v>35</v>
      </c>
    </row>
    <row r="25" spans="1:11" x14ac:dyDescent="0.3">
      <c r="A25" s="37" t="s">
        <v>99</v>
      </c>
      <c r="B25" s="32">
        <v>201</v>
      </c>
      <c r="C25" s="27" t="s">
        <v>110</v>
      </c>
      <c r="D25" s="27" t="s">
        <v>111</v>
      </c>
      <c r="E25" s="27">
        <v>1973</v>
      </c>
      <c r="F25" s="29" t="s">
        <v>167</v>
      </c>
      <c r="G25" s="27"/>
      <c r="H25" s="27" t="s">
        <v>6</v>
      </c>
      <c r="I25" s="38" t="s">
        <v>104</v>
      </c>
      <c r="J25" s="32">
        <v>13</v>
      </c>
      <c r="K25" s="33">
        <v>50.9</v>
      </c>
    </row>
    <row r="26" spans="1:11" x14ac:dyDescent="0.3">
      <c r="A26" s="37" t="s">
        <v>100</v>
      </c>
      <c r="B26" s="34">
        <v>167</v>
      </c>
      <c r="C26" s="28" t="s">
        <v>10</v>
      </c>
      <c r="D26" s="28" t="s">
        <v>65</v>
      </c>
      <c r="E26" s="29">
        <v>1983</v>
      </c>
      <c r="F26" s="29" t="s">
        <v>166</v>
      </c>
      <c r="G26" s="29"/>
      <c r="H26" s="28" t="s">
        <v>33</v>
      </c>
      <c r="I26" s="38" t="s">
        <v>104</v>
      </c>
      <c r="J26" s="30">
        <v>14</v>
      </c>
      <c r="K26" s="33">
        <v>4.8</v>
      </c>
    </row>
    <row r="27" spans="1:11" x14ac:dyDescent="0.3">
      <c r="A27" s="37" t="s">
        <v>101</v>
      </c>
      <c r="B27" s="32">
        <v>171</v>
      </c>
      <c r="C27" s="27" t="s">
        <v>117</v>
      </c>
      <c r="D27" s="27" t="s">
        <v>118</v>
      </c>
      <c r="E27" s="27">
        <v>1962</v>
      </c>
      <c r="F27" s="29" t="s">
        <v>166</v>
      </c>
      <c r="G27" s="27"/>
      <c r="H27" s="28" t="s">
        <v>6</v>
      </c>
      <c r="I27" s="38" t="s">
        <v>104</v>
      </c>
      <c r="J27" s="32">
        <v>14</v>
      </c>
      <c r="K27" s="33">
        <v>16.2</v>
      </c>
    </row>
    <row r="28" spans="1:11" x14ac:dyDescent="0.3">
      <c r="A28" s="37" t="s">
        <v>102</v>
      </c>
      <c r="B28" s="32">
        <v>94</v>
      </c>
      <c r="C28" s="28" t="s">
        <v>74</v>
      </c>
      <c r="D28" s="28" t="s">
        <v>75</v>
      </c>
      <c r="E28" s="29">
        <v>1970</v>
      </c>
      <c r="F28" s="29" t="s">
        <v>167</v>
      </c>
      <c r="G28" s="29"/>
      <c r="H28" s="28" t="s">
        <v>76</v>
      </c>
      <c r="I28" s="38" t="s">
        <v>104</v>
      </c>
      <c r="J28" s="30">
        <v>14</v>
      </c>
      <c r="K28" s="33">
        <v>17</v>
      </c>
    </row>
    <row r="29" spans="1:11" x14ac:dyDescent="0.3">
      <c r="A29" s="37"/>
      <c r="B29" s="34">
        <v>218</v>
      </c>
      <c r="C29" s="28" t="s">
        <v>168</v>
      </c>
      <c r="D29" s="28" t="s">
        <v>32</v>
      </c>
      <c r="E29" s="29">
        <v>1987</v>
      </c>
      <c r="F29" s="29" t="s">
        <v>167</v>
      </c>
      <c r="G29" s="29"/>
      <c r="H29" s="28" t="s">
        <v>33</v>
      </c>
      <c r="I29" s="38" t="s">
        <v>104</v>
      </c>
      <c r="J29" s="34" t="s">
        <v>116</v>
      </c>
      <c r="K29" s="33"/>
    </row>
    <row r="30" spans="1:11" x14ac:dyDescent="0.3">
      <c r="A30" s="37"/>
      <c r="B30" s="34"/>
      <c r="C30" s="28"/>
      <c r="D30" s="28"/>
      <c r="E30" s="29"/>
      <c r="F30" s="29"/>
      <c r="G30" s="29"/>
      <c r="H30" s="28"/>
      <c r="I30" s="39"/>
      <c r="J30" s="30"/>
      <c r="K30" s="33"/>
    </row>
    <row r="31" spans="1:11" x14ac:dyDescent="0.3">
      <c r="A31" s="37" t="s">
        <v>91</v>
      </c>
      <c r="B31" s="34">
        <v>100</v>
      </c>
      <c r="C31" s="28" t="s">
        <v>37</v>
      </c>
      <c r="D31" s="28" t="s">
        <v>38</v>
      </c>
      <c r="E31" s="29">
        <v>1961</v>
      </c>
      <c r="F31" s="29" t="s">
        <v>166</v>
      </c>
      <c r="G31" s="29"/>
      <c r="H31" s="28" t="s">
        <v>39</v>
      </c>
      <c r="I31" s="38" t="s">
        <v>105</v>
      </c>
      <c r="J31" s="30">
        <v>13</v>
      </c>
      <c r="K31" s="33">
        <v>50.6</v>
      </c>
    </row>
    <row r="32" spans="1:11" x14ac:dyDescent="0.3">
      <c r="A32" s="37" t="s">
        <v>92</v>
      </c>
      <c r="B32" s="34">
        <v>231</v>
      </c>
      <c r="C32" s="28" t="s">
        <v>49</v>
      </c>
      <c r="D32" s="28" t="s">
        <v>50</v>
      </c>
      <c r="E32" s="29">
        <v>1987</v>
      </c>
      <c r="F32" s="29" t="s">
        <v>167</v>
      </c>
      <c r="G32" s="29"/>
      <c r="H32" s="28" t="s">
        <v>6</v>
      </c>
      <c r="I32" s="38" t="s">
        <v>105</v>
      </c>
      <c r="J32" s="30">
        <v>14</v>
      </c>
      <c r="K32" s="33">
        <v>35.700000000000003</v>
      </c>
    </row>
    <row r="33" spans="1:11" x14ac:dyDescent="0.3">
      <c r="A33" s="37" t="s">
        <v>93</v>
      </c>
      <c r="B33" s="34">
        <v>220</v>
      </c>
      <c r="C33" s="28" t="s">
        <v>86</v>
      </c>
      <c r="D33" s="28" t="s">
        <v>87</v>
      </c>
      <c r="E33" s="29">
        <v>1973</v>
      </c>
      <c r="F33" s="29" t="s">
        <v>167</v>
      </c>
      <c r="G33" s="29"/>
      <c r="H33" s="28" t="s">
        <v>33</v>
      </c>
      <c r="I33" s="38" t="s">
        <v>105</v>
      </c>
      <c r="J33" s="30">
        <v>14</v>
      </c>
      <c r="K33" s="33">
        <v>42.5</v>
      </c>
    </row>
    <row r="34" spans="1:11" x14ac:dyDescent="0.3">
      <c r="A34" s="37" t="s">
        <v>94</v>
      </c>
      <c r="B34" s="34">
        <v>149</v>
      </c>
      <c r="C34" s="28" t="s">
        <v>83</v>
      </c>
      <c r="D34" s="28" t="s">
        <v>85</v>
      </c>
      <c r="E34" s="29">
        <v>1957</v>
      </c>
      <c r="F34" s="29" t="s">
        <v>166</v>
      </c>
      <c r="G34" s="29"/>
      <c r="H34" s="28" t="s">
        <v>33</v>
      </c>
      <c r="I34" s="38" t="s">
        <v>105</v>
      </c>
      <c r="J34" s="30">
        <v>14</v>
      </c>
      <c r="K34" s="33">
        <v>56.6</v>
      </c>
    </row>
    <row r="35" spans="1:11" x14ac:dyDescent="0.3">
      <c r="A35" s="37" t="s">
        <v>95</v>
      </c>
      <c r="B35" s="34">
        <v>112</v>
      </c>
      <c r="C35" s="28" t="s">
        <v>63</v>
      </c>
      <c r="D35" s="28" t="s">
        <v>60</v>
      </c>
      <c r="E35" s="29">
        <v>1955</v>
      </c>
      <c r="F35" s="29" t="s">
        <v>166</v>
      </c>
      <c r="G35" s="29"/>
      <c r="H35" s="28" t="s">
        <v>12</v>
      </c>
      <c r="I35" s="38" t="s">
        <v>105</v>
      </c>
      <c r="J35" s="30">
        <v>14</v>
      </c>
      <c r="K35" s="33">
        <v>59.6</v>
      </c>
    </row>
    <row r="36" spans="1:11" x14ac:dyDescent="0.3">
      <c r="A36" s="37" t="s">
        <v>96</v>
      </c>
      <c r="B36" s="34">
        <v>176</v>
      </c>
      <c r="C36" s="28" t="s">
        <v>58</v>
      </c>
      <c r="D36" s="28" t="s">
        <v>59</v>
      </c>
      <c r="E36" s="29">
        <v>1964</v>
      </c>
      <c r="F36" s="29" t="s">
        <v>166</v>
      </c>
      <c r="G36" s="29"/>
      <c r="H36" s="28" t="s">
        <v>6</v>
      </c>
      <c r="I36" s="38" t="s">
        <v>105</v>
      </c>
      <c r="J36" s="30">
        <v>15</v>
      </c>
      <c r="K36" s="33">
        <v>4.0999999999999996</v>
      </c>
    </row>
    <row r="37" spans="1:11" x14ac:dyDescent="0.3">
      <c r="A37" s="37" t="s">
        <v>97</v>
      </c>
      <c r="B37" s="34">
        <v>172</v>
      </c>
      <c r="C37" s="28" t="s">
        <v>19</v>
      </c>
      <c r="D37" s="28" t="s">
        <v>20</v>
      </c>
      <c r="E37" s="29">
        <v>1959</v>
      </c>
      <c r="F37" s="29" t="s">
        <v>166</v>
      </c>
      <c r="G37" s="29"/>
      <c r="H37" s="28" t="s">
        <v>6</v>
      </c>
      <c r="I37" s="38" t="s">
        <v>105</v>
      </c>
      <c r="J37" s="30">
        <v>15</v>
      </c>
      <c r="K37" s="33">
        <v>23.2</v>
      </c>
    </row>
    <row r="38" spans="1:11" x14ac:dyDescent="0.3">
      <c r="A38" s="37" t="s">
        <v>98</v>
      </c>
      <c r="B38" s="34">
        <v>213</v>
      </c>
      <c r="C38" s="28" t="s">
        <v>42</v>
      </c>
      <c r="D38" s="28" t="s">
        <v>43</v>
      </c>
      <c r="E38" s="29">
        <v>1962</v>
      </c>
      <c r="F38" s="29" t="s">
        <v>167</v>
      </c>
      <c r="G38" s="29"/>
      <c r="H38" s="28" t="s">
        <v>6</v>
      </c>
      <c r="I38" s="38" t="s">
        <v>105</v>
      </c>
      <c r="J38" s="30">
        <v>15</v>
      </c>
      <c r="K38" s="33">
        <v>34.6</v>
      </c>
    </row>
    <row r="39" spans="1:11" x14ac:dyDescent="0.3">
      <c r="A39" s="37" t="s">
        <v>99</v>
      </c>
      <c r="B39" s="34">
        <v>19</v>
      </c>
      <c r="C39" s="28" t="s">
        <v>79</v>
      </c>
      <c r="D39" s="28" t="s">
        <v>65</v>
      </c>
      <c r="E39" s="29">
        <v>2012</v>
      </c>
      <c r="F39" s="29" t="s">
        <v>166</v>
      </c>
      <c r="G39" s="29"/>
      <c r="H39" s="28"/>
      <c r="I39" s="38" t="s">
        <v>105</v>
      </c>
      <c r="J39" s="30">
        <v>16</v>
      </c>
      <c r="K39" s="33">
        <v>19.100000000000001</v>
      </c>
    </row>
    <row r="40" spans="1:11" x14ac:dyDescent="0.3">
      <c r="A40" s="37" t="s">
        <v>100</v>
      </c>
      <c r="B40" s="34">
        <v>217</v>
      </c>
      <c r="C40" s="28" t="s">
        <v>30</v>
      </c>
      <c r="D40" s="28" t="s">
        <v>31</v>
      </c>
      <c r="E40" s="29">
        <v>1961</v>
      </c>
      <c r="F40" s="29" t="s">
        <v>167</v>
      </c>
      <c r="G40" s="29"/>
      <c r="H40" s="28" t="s">
        <v>6</v>
      </c>
      <c r="I40" s="38" t="s">
        <v>105</v>
      </c>
      <c r="J40" s="30">
        <v>16</v>
      </c>
      <c r="K40" s="33">
        <v>58</v>
      </c>
    </row>
    <row r="41" spans="1:11" x14ac:dyDescent="0.3">
      <c r="A41" s="37" t="s">
        <v>101</v>
      </c>
      <c r="B41" s="34">
        <v>225</v>
      </c>
      <c r="C41" s="28" t="s">
        <v>26</v>
      </c>
      <c r="D41" s="28" t="s">
        <v>78</v>
      </c>
      <c r="E41" s="29">
        <v>1985</v>
      </c>
      <c r="F41" s="29" t="s">
        <v>167</v>
      </c>
      <c r="G41" s="29"/>
      <c r="H41" s="28" t="s">
        <v>33</v>
      </c>
      <c r="I41" s="38" t="s">
        <v>105</v>
      </c>
      <c r="J41" s="30">
        <v>18</v>
      </c>
      <c r="K41" s="33">
        <v>38.700000000000003</v>
      </c>
    </row>
    <row r="42" spans="1:11" x14ac:dyDescent="0.3">
      <c r="A42" s="37" t="s">
        <v>102</v>
      </c>
      <c r="B42" s="34">
        <v>90</v>
      </c>
      <c r="C42" s="28" t="s">
        <v>80</v>
      </c>
      <c r="D42" s="28" t="s">
        <v>65</v>
      </c>
      <c r="E42" s="29">
        <v>2015</v>
      </c>
      <c r="F42" s="29" t="s">
        <v>166</v>
      </c>
      <c r="G42" s="29"/>
      <c r="H42" s="28"/>
      <c r="I42" s="38" t="s">
        <v>105</v>
      </c>
      <c r="J42" s="30">
        <v>21</v>
      </c>
      <c r="K42" s="33">
        <v>50.4</v>
      </c>
    </row>
    <row r="43" spans="1:11" x14ac:dyDescent="0.3">
      <c r="A43" s="37"/>
      <c r="B43" s="41" t="s">
        <v>115</v>
      </c>
      <c r="C43" s="28" t="s">
        <v>4</v>
      </c>
      <c r="D43" s="28" t="s">
        <v>5</v>
      </c>
      <c r="E43" s="29">
        <v>2007</v>
      </c>
      <c r="F43" s="29" t="s">
        <v>166</v>
      </c>
      <c r="G43" s="29"/>
      <c r="H43" s="28" t="s">
        <v>6</v>
      </c>
      <c r="I43" s="38" t="s">
        <v>105</v>
      </c>
      <c r="J43" s="34" t="s">
        <v>116</v>
      </c>
      <c r="K43" s="33"/>
    </row>
    <row r="44" spans="1:11" x14ac:dyDescent="0.3">
      <c r="A44" s="37"/>
      <c r="B44" s="34"/>
      <c r="C44" s="28"/>
      <c r="D44" s="28"/>
      <c r="E44" s="29"/>
      <c r="F44" s="29"/>
      <c r="G44" s="29"/>
      <c r="H44" s="28"/>
      <c r="I44" s="39"/>
      <c r="J44" s="34"/>
      <c r="K44" s="33"/>
    </row>
    <row r="45" spans="1:11" x14ac:dyDescent="0.3">
      <c r="A45" s="37" t="s">
        <v>91</v>
      </c>
      <c r="B45" s="34">
        <v>207</v>
      </c>
      <c r="C45" s="28" t="s">
        <v>52</v>
      </c>
      <c r="D45" s="28" t="s">
        <v>53</v>
      </c>
      <c r="E45" s="29">
        <v>1959</v>
      </c>
      <c r="F45" s="29" t="s">
        <v>167</v>
      </c>
      <c r="G45" s="29"/>
      <c r="H45" s="28" t="s">
        <v>6</v>
      </c>
      <c r="I45" s="38" t="s">
        <v>106</v>
      </c>
      <c r="J45" s="30">
        <v>17</v>
      </c>
      <c r="K45" s="33">
        <v>43.2</v>
      </c>
    </row>
    <row r="46" spans="1:11" x14ac:dyDescent="0.3">
      <c r="A46" s="37" t="s">
        <v>92</v>
      </c>
      <c r="B46" s="34">
        <v>140</v>
      </c>
      <c r="C46" s="28" t="s">
        <v>56</v>
      </c>
      <c r="D46" s="28" t="s">
        <v>57</v>
      </c>
      <c r="E46" s="29">
        <v>1957</v>
      </c>
      <c r="F46" s="29" t="s">
        <v>166</v>
      </c>
      <c r="G46" s="29"/>
      <c r="H46" s="28" t="s">
        <v>6</v>
      </c>
      <c r="I46" s="38" t="s">
        <v>106</v>
      </c>
      <c r="J46" s="30">
        <v>17</v>
      </c>
      <c r="K46" s="33">
        <v>44.8</v>
      </c>
    </row>
    <row r="47" spans="1:11" x14ac:dyDescent="0.3">
      <c r="A47" s="37" t="s">
        <v>93</v>
      </c>
      <c r="B47" s="34">
        <v>141</v>
      </c>
      <c r="C47" s="27" t="s">
        <v>83</v>
      </c>
      <c r="D47" s="27" t="s">
        <v>5</v>
      </c>
      <c r="E47" s="27">
        <v>1988</v>
      </c>
      <c r="F47" s="35" t="s">
        <v>166</v>
      </c>
      <c r="G47" s="27"/>
      <c r="H47" s="27" t="s">
        <v>6</v>
      </c>
      <c r="I47" s="38" t="s">
        <v>106</v>
      </c>
      <c r="J47" s="32">
        <v>17</v>
      </c>
      <c r="K47" s="33">
        <v>50</v>
      </c>
    </row>
    <row r="48" spans="1:11" x14ac:dyDescent="0.3">
      <c r="A48" s="37" t="s">
        <v>94</v>
      </c>
      <c r="B48" s="34">
        <v>147</v>
      </c>
      <c r="C48" s="28" t="s">
        <v>40</v>
      </c>
      <c r="D48" s="28" t="s">
        <v>41</v>
      </c>
      <c r="E48" s="29">
        <v>1958</v>
      </c>
      <c r="F48" s="29" t="s">
        <v>166</v>
      </c>
      <c r="G48" s="29"/>
      <c r="H48" s="28" t="s">
        <v>6</v>
      </c>
      <c r="I48" s="38" t="s">
        <v>106</v>
      </c>
      <c r="J48" s="34">
        <v>17</v>
      </c>
      <c r="K48" s="33">
        <v>52.6</v>
      </c>
    </row>
    <row r="49" spans="1:11" x14ac:dyDescent="0.3">
      <c r="A49" s="37" t="s">
        <v>95</v>
      </c>
      <c r="B49" s="34">
        <v>108</v>
      </c>
      <c r="C49" s="28" t="s">
        <v>14</v>
      </c>
      <c r="D49" s="28" t="s">
        <v>15</v>
      </c>
      <c r="E49" s="29">
        <v>1955</v>
      </c>
      <c r="F49" s="29" t="s">
        <v>166</v>
      </c>
      <c r="G49" s="29"/>
      <c r="H49" s="28" t="s">
        <v>6</v>
      </c>
      <c r="I49" s="38" t="s">
        <v>106</v>
      </c>
      <c r="J49" s="30">
        <v>17</v>
      </c>
      <c r="K49" s="33">
        <v>54.1</v>
      </c>
    </row>
    <row r="50" spans="1:11" x14ac:dyDescent="0.3">
      <c r="A50" s="37" t="s">
        <v>96</v>
      </c>
      <c r="B50" s="34">
        <v>143</v>
      </c>
      <c r="C50" s="28" t="s">
        <v>24</v>
      </c>
      <c r="D50" s="28" t="s">
        <v>54</v>
      </c>
      <c r="E50" s="29">
        <v>1951</v>
      </c>
      <c r="F50" s="29" t="s">
        <v>166</v>
      </c>
      <c r="G50" s="29"/>
      <c r="H50" s="28" t="s">
        <v>6</v>
      </c>
      <c r="I50" s="38" t="s">
        <v>106</v>
      </c>
      <c r="J50" s="30">
        <v>18</v>
      </c>
      <c r="K50" s="33">
        <v>37.4</v>
      </c>
    </row>
    <row r="51" spans="1:11" x14ac:dyDescent="0.3">
      <c r="A51" s="37" t="s">
        <v>97</v>
      </c>
      <c r="B51" s="34">
        <v>102</v>
      </c>
      <c r="C51" s="27" t="s">
        <v>28</v>
      </c>
      <c r="D51" s="27" t="s">
        <v>121</v>
      </c>
      <c r="E51" s="27">
        <v>1954</v>
      </c>
      <c r="F51" s="35" t="s">
        <v>166</v>
      </c>
      <c r="G51" s="27"/>
      <c r="H51" s="27"/>
      <c r="I51" s="38" t="s">
        <v>106</v>
      </c>
      <c r="J51" s="32">
        <v>18</v>
      </c>
      <c r="K51" s="33">
        <v>57.4</v>
      </c>
    </row>
    <row r="52" spans="1:11" x14ac:dyDescent="0.3">
      <c r="A52" s="37" t="s">
        <v>98</v>
      </c>
      <c r="B52" s="34">
        <v>132</v>
      </c>
      <c r="C52" s="28" t="s">
        <v>81</v>
      </c>
      <c r="D52" s="28" t="s">
        <v>82</v>
      </c>
      <c r="E52" s="29">
        <v>1947</v>
      </c>
      <c r="F52" s="29" t="s">
        <v>166</v>
      </c>
      <c r="G52" s="29"/>
      <c r="H52" s="28" t="s">
        <v>6</v>
      </c>
      <c r="I52" s="38" t="s">
        <v>106</v>
      </c>
      <c r="J52" s="30">
        <v>19</v>
      </c>
      <c r="K52" s="33">
        <v>9.6</v>
      </c>
    </row>
    <row r="53" spans="1:11" x14ac:dyDescent="0.3">
      <c r="A53" s="37" t="s">
        <v>99</v>
      </c>
      <c r="B53" s="34">
        <v>129</v>
      </c>
      <c r="C53" s="28" t="s">
        <v>4</v>
      </c>
      <c r="D53" s="28" t="s">
        <v>64</v>
      </c>
      <c r="E53" s="29">
        <v>1961</v>
      </c>
      <c r="F53" s="29" t="s">
        <v>166</v>
      </c>
      <c r="G53" s="29"/>
      <c r="H53" s="28" t="s">
        <v>12</v>
      </c>
      <c r="I53" s="38" t="s">
        <v>106</v>
      </c>
      <c r="J53" s="30">
        <v>19</v>
      </c>
      <c r="K53" s="33">
        <v>22.4</v>
      </c>
    </row>
    <row r="54" spans="1:11" x14ac:dyDescent="0.3">
      <c r="A54" s="37" t="s">
        <v>100</v>
      </c>
      <c r="B54" s="34">
        <v>222</v>
      </c>
      <c r="C54" s="28" t="s">
        <v>88</v>
      </c>
      <c r="D54" s="28" t="s">
        <v>89</v>
      </c>
      <c r="E54" s="29">
        <v>1945</v>
      </c>
      <c r="F54" s="29" t="s">
        <v>167</v>
      </c>
      <c r="G54" s="29"/>
      <c r="H54" s="28" t="s">
        <v>6</v>
      </c>
      <c r="I54" s="38" t="s">
        <v>106</v>
      </c>
      <c r="J54" s="30">
        <v>19</v>
      </c>
      <c r="K54" s="33">
        <v>24.2</v>
      </c>
    </row>
    <row r="55" spans="1:11" x14ac:dyDescent="0.3">
      <c r="A55" s="37" t="s">
        <v>101</v>
      </c>
      <c r="B55" s="34">
        <v>158</v>
      </c>
      <c r="C55" s="28" t="s">
        <v>4</v>
      </c>
      <c r="D55" s="28" t="s">
        <v>11</v>
      </c>
      <c r="E55" s="29">
        <v>1970</v>
      </c>
      <c r="F55" s="29" t="s">
        <v>166</v>
      </c>
      <c r="G55" s="29"/>
      <c r="H55" s="28" t="s">
        <v>12</v>
      </c>
      <c r="I55" s="38" t="s">
        <v>106</v>
      </c>
      <c r="J55" s="30">
        <v>19</v>
      </c>
      <c r="K55" s="33">
        <v>33.700000000000003</v>
      </c>
    </row>
    <row r="56" spans="1:11" x14ac:dyDescent="0.3">
      <c r="A56" s="37" t="s">
        <v>102</v>
      </c>
      <c r="B56" s="34">
        <v>106</v>
      </c>
      <c r="C56" s="28" t="s">
        <v>28</v>
      </c>
      <c r="D56" s="28" t="s">
        <v>11</v>
      </c>
      <c r="E56" s="29">
        <v>1946</v>
      </c>
      <c r="F56" s="29" t="s">
        <v>166</v>
      </c>
      <c r="G56" s="29"/>
      <c r="H56" s="28" t="s">
        <v>6</v>
      </c>
      <c r="I56" s="38" t="s">
        <v>106</v>
      </c>
      <c r="J56" s="30">
        <v>21</v>
      </c>
      <c r="K56" s="33">
        <v>37.5</v>
      </c>
    </row>
    <row r="57" spans="1:11" x14ac:dyDescent="0.3">
      <c r="A57" s="37" t="s">
        <v>107</v>
      </c>
      <c r="B57" s="34">
        <v>47</v>
      </c>
      <c r="C57" s="27" t="s">
        <v>119</v>
      </c>
      <c r="D57" s="27" t="s">
        <v>120</v>
      </c>
      <c r="E57" s="27">
        <v>1958</v>
      </c>
      <c r="F57" s="35" t="s">
        <v>166</v>
      </c>
      <c r="G57" s="27"/>
      <c r="H57" s="27" t="s">
        <v>6</v>
      </c>
      <c r="I57" s="38" t="s">
        <v>106</v>
      </c>
      <c r="J57" s="32">
        <v>21</v>
      </c>
      <c r="K57" s="33">
        <v>59.6</v>
      </c>
    </row>
    <row r="58" spans="1:11" x14ac:dyDescent="0.3">
      <c r="A58" s="37"/>
      <c r="B58" s="34">
        <v>203</v>
      </c>
      <c r="C58" s="28" t="s">
        <v>26</v>
      </c>
      <c r="D58" s="28" t="s">
        <v>27</v>
      </c>
      <c r="E58" s="29">
        <v>1950</v>
      </c>
      <c r="F58" s="29" t="s">
        <v>167</v>
      </c>
      <c r="G58" s="29"/>
      <c r="H58" s="28" t="s">
        <v>6</v>
      </c>
      <c r="I58" s="38" t="s">
        <v>106</v>
      </c>
      <c r="J58" s="34" t="s">
        <v>173</v>
      </c>
      <c r="K58" s="33"/>
    </row>
  </sheetData>
  <sortState xmlns:xlrd2="http://schemas.microsoft.com/office/spreadsheetml/2017/richdata2" ref="B45:K58">
    <sortCondition ref="J45:J58"/>
    <sortCondition ref="K45:K58"/>
  </sortState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3000 m celkově</vt:lpstr>
      <vt:lpstr>3000 m dle běhů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Prochazka</dc:creator>
  <cp:lastModifiedBy>Tomas Prochazka</cp:lastModifiedBy>
  <cp:lastPrinted>2023-03-08T13:05:18Z</cp:lastPrinted>
  <dcterms:created xsi:type="dcterms:W3CDTF">2023-03-07T21:02:48Z</dcterms:created>
  <dcterms:modified xsi:type="dcterms:W3CDTF">2023-03-09T21:21:08Z</dcterms:modified>
</cp:coreProperties>
</file>