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0" windowHeight="11760"/>
  </bookViews>
  <sheets>
    <sheet name="2020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50" i="1"/>
  <c r="G50"/>
  <c r="F50"/>
  <c r="E50"/>
  <c r="H51"/>
  <c r="G51"/>
  <c r="F51" s="1"/>
  <c r="E51"/>
  <c r="H52"/>
  <c r="G52"/>
  <c r="F52" s="1"/>
  <c r="E52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H17"/>
  <c r="G17"/>
  <c r="H73"/>
  <c r="H72"/>
  <c r="H71"/>
  <c r="H70"/>
  <c r="H69"/>
  <c r="H68"/>
  <c r="H67"/>
  <c r="H66"/>
  <c r="H65"/>
  <c r="H64"/>
  <c r="H63"/>
  <c r="H62"/>
  <c r="H61"/>
  <c r="H60"/>
  <c r="H59"/>
  <c r="H58"/>
  <c r="H57"/>
  <c r="H56"/>
  <c r="H55"/>
  <c r="H54"/>
  <c r="H53"/>
  <c r="H49"/>
  <c r="H48"/>
  <c r="H47"/>
  <c r="H46"/>
  <c r="H45"/>
  <c r="H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G24"/>
  <c r="H23"/>
  <c r="G23"/>
  <c r="H22"/>
  <c r="G22"/>
  <c r="H21"/>
  <c r="G21"/>
  <c r="H20"/>
  <c r="G20"/>
  <c r="H19"/>
  <c r="G19"/>
  <c r="H18"/>
  <c r="G18"/>
  <c r="H16"/>
  <c r="G16"/>
  <c r="H15"/>
  <c r="G15"/>
  <c r="H14"/>
  <c r="G14"/>
  <c r="H7"/>
  <c r="G7"/>
  <c r="H13"/>
  <c r="G13"/>
  <c r="H12"/>
  <c r="G12"/>
  <c r="H11"/>
  <c r="G11"/>
  <c r="H10"/>
  <c r="G10"/>
  <c r="H9"/>
  <c r="G9"/>
  <c r="H8"/>
  <c r="G8"/>
  <c r="H6"/>
  <c r="G6"/>
  <c r="H5"/>
  <c r="G5"/>
  <c r="H4"/>
  <c r="G4"/>
  <c r="H3"/>
  <c r="G3"/>
  <c r="H2"/>
  <c r="G2"/>
  <c r="F65" l="1"/>
  <c r="E65"/>
  <c r="E46" l="1"/>
  <c r="F46" s="1"/>
  <c r="E72"/>
  <c r="E73"/>
  <c r="E49"/>
  <c r="F49" l="1"/>
  <c r="F72"/>
  <c r="F73"/>
  <c r="E47" l="1"/>
  <c r="F47" l="1"/>
  <c r="E15" l="1"/>
  <c r="F15"/>
  <c r="F70" l="1"/>
  <c r="E70"/>
  <c r="F59" l="1"/>
  <c r="F67" l="1"/>
  <c r="F57" l="1"/>
  <c r="F28"/>
  <c r="F22"/>
  <c r="F17"/>
  <c r="F7"/>
  <c r="F2"/>
  <c r="F4"/>
  <c r="F8"/>
  <c r="F64"/>
  <c r="F58"/>
  <c r="F71"/>
  <c r="F69"/>
  <c r="F66"/>
  <c r="F63"/>
  <c r="F62"/>
  <c r="F60"/>
  <c r="F38"/>
  <c r="F30"/>
  <c r="F40"/>
  <c r="F36"/>
  <c r="F31"/>
  <c r="F35"/>
  <c r="F16"/>
  <c r="F14"/>
  <c r="F26"/>
  <c r="F33"/>
  <c r="F24"/>
  <c r="F10"/>
  <c r="F13"/>
  <c r="F12"/>
  <c r="F3"/>
  <c r="F20"/>
  <c r="F18"/>
  <c r="F25"/>
  <c r="F29"/>
  <c r="F6"/>
  <c r="E64"/>
  <c r="E58"/>
  <c r="E71"/>
  <c r="E69"/>
  <c r="E66"/>
  <c r="E57"/>
  <c r="E67"/>
  <c r="E63"/>
  <c r="E68"/>
  <c r="E62"/>
  <c r="E60"/>
  <c r="E59"/>
  <c r="E61"/>
  <c r="E56"/>
  <c r="E55"/>
  <c r="E54"/>
  <c r="E53"/>
  <c r="E48"/>
  <c r="E38"/>
  <c r="E45"/>
  <c r="E41"/>
  <c r="E39"/>
  <c r="E30"/>
  <c r="E44"/>
  <c r="E42"/>
  <c r="E40"/>
  <c r="E43"/>
  <c r="E36"/>
  <c r="E32"/>
  <c r="E37"/>
  <c r="E31"/>
  <c r="E35"/>
  <c r="E16"/>
  <c r="E14"/>
  <c r="E26"/>
  <c r="E33"/>
  <c r="E19"/>
  <c r="E28"/>
  <c r="E34"/>
  <c r="E24"/>
  <c r="E10"/>
  <c r="E13"/>
  <c r="E12"/>
  <c r="E3"/>
  <c r="E20"/>
  <c r="E18"/>
  <c r="E25"/>
  <c r="E29"/>
  <c r="E6"/>
  <c r="E22"/>
  <c r="E27"/>
  <c r="E23"/>
  <c r="E17"/>
  <c r="E21"/>
  <c r="E7"/>
  <c r="E2"/>
  <c r="E4"/>
  <c r="E8"/>
  <c r="E11"/>
  <c r="E9"/>
  <c r="E5"/>
  <c r="F61" l="1"/>
  <c r="F53"/>
  <c r="F34"/>
  <c r="F23"/>
  <c r="F11"/>
  <c r="F21"/>
  <c r="F27"/>
  <c r="F41" l="1"/>
  <c r="F44" l="1"/>
  <c r="F39" l="1"/>
  <c r="F45"/>
  <c r="F68"/>
  <c r="F56"/>
  <c r="F55"/>
  <c r="F54"/>
  <c r="F9"/>
  <c r="F5"/>
  <c r="F19" l="1"/>
  <c r="F42"/>
  <c r="F43"/>
  <c r="F32"/>
  <c r="F37"/>
  <c r="F48"/>
</calcChain>
</file>

<file path=xl/sharedStrings.xml><?xml version="1.0" encoding="utf-8"?>
<sst xmlns="http://schemas.openxmlformats.org/spreadsheetml/2006/main" count="155" uniqueCount="122">
  <si>
    <t>PO</t>
  </si>
  <si>
    <t>OČ</t>
  </si>
  <si>
    <t>PŘ</t>
  </si>
  <si>
    <t>JM</t>
  </si>
  <si>
    <t>ZA</t>
  </si>
  <si>
    <t>PR</t>
  </si>
  <si>
    <t>BO</t>
  </si>
  <si>
    <t>CE</t>
  </si>
  <si>
    <t>Michal</t>
  </si>
  <si>
    <t>Novák</t>
  </si>
  <si>
    <t>Pavel</t>
  </si>
  <si>
    <t>Jan</t>
  </si>
  <si>
    <t>Jaromír</t>
  </si>
  <si>
    <t>Hejkrlík</t>
  </si>
  <si>
    <t>Filip</t>
  </si>
  <si>
    <t>Petr</t>
  </si>
  <si>
    <t>Rádl</t>
  </si>
  <si>
    <t>Urban</t>
  </si>
  <si>
    <t>Josef</t>
  </si>
  <si>
    <t>Jiří</t>
  </si>
  <si>
    <t>Šnajberk</t>
  </si>
  <si>
    <t>Březina</t>
  </si>
  <si>
    <t>Chlupatá</t>
  </si>
  <si>
    <t>Jana</t>
  </si>
  <si>
    <t>Borovičková</t>
  </si>
  <si>
    <t>Lenka</t>
  </si>
  <si>
    <t>Flieglová</t>
  </si>
  <si>
    <t>Alena</t>
  </si>
  <si>
    <t>Dolejšová</t>
  </si>
  <si>
    <t>Jitka</t>
  </si>
  <si>
    <t>Norková</t>
  </si>
  <si>
    <t>Zdena</t>
  </si>
  <si>
    <t>Kasalová</t>
  </si>
  <si>
    <t>Barbora</t>
  </si>
  <si>
    <t>Olšovský</t>
  </si>
  <si>
    <t>Vítěslav</t>
  </si>
  <si>
    <t>Miloslava</t>
  </si>
  <si>
    <t>Č</t>
  </si>
  <si>
    <t>Šebesta</t>
  </si>
  <si>
    <t>Jaroslav</t>
  </si>
  <si>
    <t>Šebestová</t>
  </si>
  <si>
    <t>Paukert</t>
  </si>
  <si>
    <t>Milan</t>
  </si>
  <si>
    <t>Doležal</t>
  </si>
  <si>
    <t>Kostolná</t>
  </si>
  <si>
    <t>Hana</t>
  </si>
  <si>
    <t>Nový</t>
  </si>
  <si>
    <t>Břetislav</t>
  </si>
  <si>
    <t>Martin</t>
  </si>
  <si>
    <t>Janeček</t>
  </si>
  <si>
    <t>Kuriš</t>
  </si>
  <si>
    <t>Radek</t>
  </si>
  <si>
    <t>Bradáč</t>
  </si>
  <si>
    <t>Ledvinka</t>
  </si>
  <si>
    <t>Holan</t>
  </si>
  <si>
    <t>Plzák</t>
  </si>
  <si>
    <t>Václav</t>
  </si>
  <si>
    <t>Moch</t>
  </si>
  <si>
    <t>Ivan</t>
  </si>
  <si>
    <t>Zeidlerová</t>
  </si>
  <si>
    <t>Jarmila</t>
  </si>
  <si>
    <t>Požgayová</t>
  </si>
  <si>
    <t>Mališová</t>
  </si>
  <si>
    <t>Karla</t>
  </si>
  <si>
    <t>Jindra</t>
  </si>
  <si>
    <t>David</t>
  </si>
  <si>
    <t>Rock</t>
  </si>
  <si>
    <t>Pucholt</t>
  </si>
  <si>
    <t>Miroslav</t>
  </si>
  <si>
    <t>Adam</t>
  </si>
  <si>
    <t>Rabiňák</t>
  </si>
  <si>
    <t>Pucholtová</t>
  </si>
  <si>
    <t>Zdeňka</t>
  </si>
  <si>
    <t>Cimbulka</t>
  </si>
  <si>
    <t>Adámek</t>
  </si>
  <si>
    <t xml:space="preserve">Černý </t>
  </si>
  <si>
    <t>Čermák</t>
  </si>
  <si>
    <t>Lukáš</t>
  </si>
  <si>
    <t>Šťástka</t>
  </si>
  <si>
    <t>Ročňáková</t>
  </si>
  <si>
    <t>Diviš</t>
  </si>
  <si>
    <t>Dolejš</t>
  </si>
  <si>
    <t>Radomír</t>
  </si>
  <si>
    <t>Matějovský</t>
  </si>
  <si>
    <t>Procházka</t>
  </si>
  <si>
    <t>Tomáš</t>
  </si>
  <si>
    <t>Miler</t>
  </si>
  <si>
    <t>Čižinský</t>
  </si>
  <si>
    <t>Jiří ml.</t>
  </si>
  <si>
    <t>Slamiak</t>
  </si>
  <si>
    <t>Stanislav</t>
  </si>
  <si>
    <t>Havelka</t>
  </si>
  <si>
    <t>Preislerová</t>
  </si>
  <si>
    <t>Jiřina</t>
  </si>
  <si>
    <t>Vlachynská</t>
  </si>
  <si>
    <t>Libuše</t>
  </si>
  <si>
    <t>Seemanová</t>
  </si>
  <si>
    <t>Miřejovský</t>
  </si>
  <si>
    <t>Ovčinikov</t>
  </si>
  <si>
    <t>Pilný</t>
  </si>
  <si>
    <t>Luděk</t>
  </si>
  <si>
    <t>Trnková</t>
  </si>
  <si>
    <t>Štěpánka</t>
  </si>
  <si>
    <t>Pokorný</t>
  </si>
  <si>
    <t>Pěkný</t>
  </si>
  <si>
    <t>Fojtík</t>
  </si>
  <si>
    <t>Zbyněk</t>
  </si>
  <si>
    <t>Pachmann</t>
  </si>
  <si>
    <t>Ota</t>
  </si>
  <si>
    <t>Rada</t>
  </si>
  <si>
    <t>Treglerová</t>
  </si>
  <si>
    <t>Alice</t>
  </si>
  <si>
    <t>Rožánek</t>
  </si>
  <si>
    <t>Vladimír</t>
  </si>
  <si>
    <t>Šimerová</t>
  </si>
  <si>
    <t>Cedrych</t>
  </si>
  <si>
    <t>Karel</t>
  </si>
  <si>
    <t>Hampl</t>
  </si>
  <si>
    <t>Jiří st.</t>
  </si>
  <si>
    <t>Člupková</t>
  </si>
  <si>
    <t>Hrstková</t>
  </si>
  <si>
    <t>Vlaďka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</si>
</sst>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0"/>
      <color rgb="FF0070C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/>
    <xf numFmtId="1" fontId="1" fillId="3" borderId="2" xfId="0" applyNumberFormat="1" applyFont="1" applyFill="1" applyBorder="1" applyAlignment="1">
      <alignment horizontal="center"/>
    </xf>
    <xf numFmtId="1" fontId="1" fillId="3" borderId="4" xfId="0" applyNumberFormat="1" applyFont="1" applyFill="1" applyBorder="1" applyAlignment="1">
      <alignment horizontal="center"/>
    </xf>
    <xf numFmtId="1" fontId="1" fillId="3" borderId="10" xfId="0" applyNumberFormat="1" applyFont="1" applyFill="1" applyBorder="1" applyAlignment="1">
      <alignment horizontal="center"/>
    </xf>
    <xf numFmtId="0" fontId="1" fillId="2" borderId="12" xfId="0" applyFont="1" applyFill="1" applyBorder="1"/>
    <xf numFmtId="0" fontId="1" fillId="2" borderId="13" xfId="0" applyFont="1" applyFill="1" applyBorder="1"/>
    <xf numFmtId="0" fontId="1" fillId="2" borderId="18" xfId="0" applyFont="1" applyFill="1" applyBorder="1"/>
    <xf numFmtId="1" fontId="2" fillId="0" borderId="2" xfId="0" applyNumberFormat="1" applyFont="1" applyBorder="1"/>
    <xf numFmtId="1" fontId="2" fillId="0" borderId="1" xfId="0" applyNumberFormat="1" applyFont="1" applyBorder="1"/>
    <xf numFmtId="1" fontId="2" fillId="0" borderId="4" xfId="0" applyNumberFormat="1" applyFont="1" applyBorder="1"/>
    <xf numFmtId="1" fontId="2" fillId="0" borderId="7" xfId="0" applyNumberFormat="1" applyFont="1" applyBorder="1"/>
    <xf numFmtId="1" fontId="2" fillId="3" borderId="2" xfId="0" applyNumberFormat="1" applyFont="1" applyFill="1" applyBorder="1"/>
    <xf numFmtId="1" fontId="2" fillId="0" borderId="17" xfId="0" applyNumberFormat="1" applyFont="1" applyBorder="1"/>
    <xf numFmtId="1" fontId="2" fillId="0" borderId="10" xfId="0" applyNumberFormat="1" applyFont="1" applyBorder="1"/>
    <xf numFmtId="1" fontId="2" fillId="0" borderId="11" xfId="0" applyNumberFormat="1" applyFont="1" applyBorder="1"/>
    <xf numFmtId="1" fontId="3" fillId="0" borderId="2" xfId="0" applyNumberFormat="1" applyFont="1" applyBorder="1"/>
    <xf numFmtId="0" fontId="1" fillId="4" borderId="2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right"/>
    </xf>
    <xf numFmtId="0" fontId="1" fillId="4" borderId="1" xfId="0" applyFont="1" applyFill="1" applyBorder="1"/>
    <xf numFmtId="0" fontId="1" fillId="4" borderId="1" xfId="0" applyFont="1" applyFill="1" applyBorder="1" applyAlignment="1">
      <alignment horizontal="center"/>
    </xf>
    <xf numFmtId="0" fontId="1" fillId="4" borderId="17" xfId="0" applyFont="1" applyFill="1" applyBorder="1"/>
    <xf numFmtId="0" fontId="1" fillId="4" borderId="17" xfId="0" applyFont="1" applyFill="1" applyBorder="1" applyAlignment="1">
      <alignment horizontal="center"/>
    </xf>
    <xf numFmtId="1" fontId="1" fillId="3" borderId="17" xfId="0" applyNumberFormat="1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4" borderId="4" xfId="0" applyFont="1" applyFill="1" applyBorder="1"/>
    <xf numFmtId="0" fontId="1" fillId="4" borderId="4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4" borderId="10" xfId="0" applyFont="1" applyFill="1" applyBorder="1"/>
    <xf numFmtId="0" fontId="1" fillId="4" borderId="10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1" fontId="4" fillId="0" borderId="2" xfId="0" applyNumberFormat="1" applyFont="1" applyBorder="1"/>
    <xf numFmtId="1" fontId="1" fillId="4" borderId="19" xfId="0" applyNumberFormat="1" applyFont="1" applyFill="1" applyBorder="1" applyAlignment="1">
      <alignment horizontal="center"/>
    </xf>
    <xf numFmtId="1" fontId="1" fillId="4" borderId="20" xfId="0" applyNumberFormat="1" applyFont="1" applyFill="1" applyBorder="1" applyAlignment="1">
      <alignment horizontal="center"/>
    </xf>
    <xf numFmtId="1" fontId="1" fillId="4" borderId="21" xfId="0" applyNumberFormat="1" applyFont="1" applyFill="1" applyBorder="1" applyAlignment="1">
      <alignment horizontal="center"/>
    </xf>
    <xf numFmtId="1" fontId="2" fillId="0" borderId="6" xfId="0" applyNumberFormat="1" applyFont="1" applyBorder="1"/>
    <xf numFmtId="1" fontId="4" fillId="0" borderId="6" xfId="0" applyNumberFormat="1" applyFont="1" applyBorder="1"/>
    <xf numFmtId="1" fontId="2" fillId="0" borderId="9" xfId="0" applyNumberFormat="1" applyFont="1" applyBorder="1"/>
    <xf numFmtId="1" fontId="4" fillId="0" borderId="1" xfId="0" applyNumberFormat="1" applyFont="1" applyBorder="1"/>
    <xf numFmtId="1" fontId="4" fillId="3" borderId="2" xfId="0" applyNumberFormat="1" applyFont="1" applyFill="1" applyBorder="1"/>
    <xf numFmtId="1" fontId="4" fillId="0" borderId="8" xfId="0" applyNumberFormat="1" applyFont="1" applyBorder="1"/>
    <xf numFmtId="0" fontId="1" fillId="4" borderId="22" xfId="0" applyFont="1" applyFill="1" applyBorder="1"/>
    <xf numFmtId="1" fontId="4" fillId="0" borderId="17" xfId="0" applyNumberFormat="1" applyFont="1" applyBorder="1"/>
    <xf numFmtId="0" fontId="1" fillId="2" borderId="23" xfId="0" applyFont="1" applyFill="1" applyBorder="1"/>
    <xf numFmtId="1" fontId="4" fillId="0" borderId="7" xfId="0" applyNumberFormat="1" applyFont="1" applyBorder="1"/>
    <xf numFmtId="1" fontId="2" fillId="3" borderId="6" xfId="0" applyNumberFormat="1" applyFont="1" applyFill="1" applyBorder="1"/>
    <xf numFmtId="1" fontId="2" fillId="0" borderId="3" xfId="0" applyNumberFormat="1" applyFont="1" applyBorder="1"/>
    <xf numFmtId="1" fontId="4" fillId="0" borderId="4" xfId="0" applyNumberFormat="1" applyFont="1" applyBorder="1"/>
    <xf numFmtId="1" fontId="4" fillId="0" borderId="5" xfId="0" applyNumberFormat="1" applyFont="1" applyBorder="1"/>
    <xf numFmtId="1" fontId="5" fillId="3" borderId="1" xfId="0" applyNumberFormat="1" applyFont="1" applyFill="1" applyBorder="1" applyAlignment="1">
      <alignment horizontal="center"/>
    </xf>
    <xf numFmtId="1" fontId="2" fillId="3" borderId="10" xfId="0" applyNumberFormat="1" applyFont="1" applyFill="1" applyBorder="1"/>
    <xf numFmtId="1" fontId="4" fillId="0" borderId="14" xfId="0" applyNumberFormat="1" applyFont="1" applyBorder="1"/>
    <xf numFmtId="1" fontId="1" fillId="3" borderId="1" xfId="0" applyNumberFormat="1" applyFont="1" applyFill="1" applyBorder="1" applyAlignment="1">
      <alignment horizontal="center"/>
    </xf>
    <xf numFmtId="1" fontId="1" fillId="4" borderId="24" xfId="0" applyNumberFormat="1" applyFont="1" applyFill="1" applyBorder="1" applyAlignment="1">
      <alignment horizontal="center"/>
    </xf>
    <xf numFmtId="1" fontId="2" fillId="0" borderId="14" xfId="0" applyNumberFormat="1" applyFont="1" applyBorder="1"/>
    <xf numFmtId="1" fontId="1" fillId="4" borderId="2" xfId="0" applyNumberFormat="1" applyFont="1" applyFill="1" applyBorder="1" applyAlignment="1">
      <alignment horizontal="center"/>
    </xf>
    <xf numFmtId="1" fontId="1" fillId="4" borderId="25" xfId="0" applyNumberFormat="1" applyFont="1" applyFill="1" applyBorder="1" applyAlignment="1">
      <alignment horizontal="center"/>
    </xf>
    <xf numFmtId="1" fontId="2" fillId="0" borderId="16" xfId="0" applyNumberFormat="1" applyFont="1" applyBorder="1"/>
    <xf numFmtId="1" fontId="2" fillId="0" borderId="15" xfId="0" applyNumberFormat="1" applyFont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J73"/>
  <sheetViews>
    <sheetView tabSelected="1" workbookViewId="0">
      <selection activeCell="G62" sqref="G62"/>
    </sheetView>
  </sheetViews>
  <sheetFormatPr defaultRowHeight="12.75"/>
  <cols>
    <col min="1" max="1" width="3.42578125" style="1" customWidth="1"/>
    <col min="2" max="2" width="3.85546875" style="1" customWidth="1"/>
    <col min="3" max="3" width="11.28515625" style="1" customWidth="1"/>
    <col min="4" max="4" width="8.85546875" style="1" customWidth="1"/>
    <col min="5" max="5" width="3.7109375" style="1" customWidth="1"/>
    <col min="6" max="6" width="3.85546875" style="1" customWidth="1"/>
    <col min="7" max="7" width="5.85546875" style="1" customWidth="1"/>
    <col min="8" max="8" width="6.28515625" style="1" customWidth="1"/>
    <col min="9" max="38" width="3.85546875" style="1" customWidth="1"/>
    <col min="39" max="16384" width="9.140625" style="1"/>
  </cols>
  <sheetData>
    <row r="1" spans="1:36" ht="13.5" thickBot="1">
      <c r="A1" s="7" t="s">
        <v>0</v>
      </c>
      <c r="B1" s="5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>
        <v>1</v>
      </c>
      <c r="J1" s="6">
        <v>2</v>
      </c>
      <c r="K1" s="6">
        <v>3</v>
      </c>
      <c r="L1" s="6">
        <v>4</v>
      </c>
      <c r="M1" s="6">
        <v>5</v>
      </c>
      <c r="N1" s="6">
        <v>6</v>
      </c>
      <c r="O1" s="6">
        <v>7</v>
      </c>
      <c r="P1" s="6">
        <v>8</v>
      </c>
      <c r="Q1" s="6">
        <v>9</v>
      </c>
      <c r="R1" s="6">
        <v>10</v>
      </c>
      <c r="S1" s="6">
        <v>11</v>
      </c>
      <c r="T1" s="6">
        <v>12</v>
      </c>
      <c r="U1" s="6">
        <v>13</v>
      </c>
      <c r="V1" s="6">
        <v>14</v>
      </c>
      <c r="W1" s="6">
        <v>15</v>
      </c>
      <c r="X1" s="6">
        <v>16</v>
      </c>
      <c r="Y1" s="6">
        <v>17</v>
      </c>
      <c r="Z1" s="6">
        <v>18</v>
      </c>
      <c r="AA1" s="6">
        <v>19</v>
      </c>
      <c r="AB1" s="6">
        <v>20</v>
      </c>
      <c r="AC1" s="6">
        <v>21</v>
      </c>
      <c r="AD1" s="6">
        <v>22</v>
      </c>
      <c r="AE1" s="6">
        <v>23</v>
      </c>
      <c r="AF1" s="6">
        <v>24</v>
      </c>
      <c r="AG1" s="6">
        <v>25</v>
      </c>
      <c r="AH1" s="6">
        <v>26</v>
      </c>
      <c r="AI1" s="6">
        <v>27</v>
      </c>
      <c r="AJ1" s="46">
        <v>28</v>
      </c>
    </row>
    <row r="2" spans="1:36" ht="13.5" customHeight="1">
      <c r="A2" s="25">
        <v>1</v>
      </c>
      <c r="B2" s="26">
        <v>164</v>
      </c>
      <c r="C2" s="26" t="s">
        <v>84</v>
      </c>
      <c r="D2" s="26" t="s">
        <v>8</v>
      </c>
      <c r="E2" s="27">
        <f t="shared" ref="E2:E50" si="0">COUNT(I2:AJ2)</f>
        <v>13</v>
      </c>
      <c r="F2" s="26">
        <f t="shared" ref="F2:F18" si="1">G2/10</f>
        <v>572.46396552339434</v>
      </c>
      <c r="G2" s="3">
        <f>I2+J2+K2+L2+M2+O2+P2+R2+Q2+S2+T2+U2+V2+W2+X2+Y2+AA2+AB2+AC2+AD2+AE2+AF2+AG2+AH2+AI2</f>
        <v>5724.6396552339438</v>
      </c>
      <c r="H2" s="35">
        <f t="shared" ref="H2:H50" si="2">I2+J2+K2+L2+M2+N2+O2+P2+Q2+R2+S2+T2+U2+V2+W2+X2+Y2+Z2+AA2+AB2+AC2+AD2+AE2+AF2+AG2+AH2+AI2+AJ2</f>
        <v>7394.9559400121707</v>
      </c>
      <c r="I2" s="49"/>
      <c r="J2" s="10">
        <v>563.08776238442317</v>
      </c>
      <c r="K2" s="10">
        <v>562.73896419881817</v>
      </c>
      <c r="L2" s="10"/>
      <c r="M2" s="10">
        <v>565.76857052507944</v>
      </c>
      <c r="N2" s="50">
        <v>559.11231435053674</v>
      </c>
      <c r="O2" s="10">
        <v>584.41200094768647</v>
      </c>
      <c r="P2" s="10"/>
      <c r="Q2" s="10">
        <v>577.5987356750876</v>
      </c>
      <c r="R2" s="10"/>
      <c r="S2" s="10">
        <v>583.03881816955072</v>
      </c>
      <c r="T2" s="10"/>
      <c r="U2" s="10"/>
      <c r="V2" s="10"/>
      <c r="W2" s="10"/>
      <c r="X2" s="10">
        <v>575.22706472348136</v>
      </c>
      <c r="Y2" s="10"/>
      <c r="Z2" s="50">
        <v>558.7104913567664</v>
      </c>
      <c r="AA2" s="10">
        <v>583.08006376658682</v>
      </c>
      <c r="AB2" s="10"/>
      <c r="AC2" s="10"/>
      <c r="AD2" s="10">
        <v>564.5463247946102</v>
      </c>
      <c r="AE2" s="10">
        <v>565.14135004862078</v>
      </c>
      <c r="AF2" s="10"/>
      <c r="AG2" s="10"/>
      <c r="AH2" s="10"/>
      <c r="AI2" s="10"/>
      <c r="AJ2" s="51">
        <v>552.49347907092283</v>
      </c>
    </row>
    <row r="3" spans="1:36" ht="13.5" customHeight="1">
      <c r="A3" s="28">
        <v>2</v>
      </c>
      <c r="B3" s="17">
        <v>166</v>
      </c>
      <c r="C3" s="17" t="s">
        <v>52</v>
      </c>
      <c r="D3" s="17" t="s">
        <v>19</v>
      </c>
      <c r="E3" s="18">
        <f t="shared" si="0"/>
        <v>11</v>
      </c>
      <c r="F3" s="17">
        <f t="shared" si="1"/>
        <v>530.96159247466869</v>
      </c>
      <c r="G3" s="2">
        <f>I3+J3+K3+L3+M3+N3+O3+P3+R3+Q3+S3+T3+U3+V3+W3+X3+Y3+Z3+AA3+AB3+AC3+AD3+AE3+AF3+AG3+AH3+AI3</f>
        <v>5309.6159247466867</v>
      </c>
      <c r="H3" s="36">
        <f t="shared" si="2"/>
        <v>5827.067173038824</v>
      </c>
      <c r="I3" s="38">
        <v>518.40319768811548</v>
      </c>
      <c r="J3" s="8"/>
      <c r="K3" s="8">
        <v>524.8001390337156</v>
      </c>
      <c r="L3" s="8">
        <v>518.81024048999961</v>
      </c>
      <c r="M3" s="8"/>
      <c r="N3" s="8"/>
      <c r="O3" s="8"/>
      <c r="P3" s="8">
        <v>544.75910732599095</v>
      </c>
      <c r="Q3" s="8"/>
      <c r="R3" s="8">
        <v>529.34971456937205</v>
      </c>
      <c r="S3" s="8"/>
      <c r="T3" s="8"/>
      <c r="U3" s="8"/>
      <c r="V3" s="8"/>
      <c r="W3" s="8">
        <v>553.866915993367</v>
      </c>
      <c r="X3" s="8"/>
      <c r="Y3" s="8"/>
      <c r="Z3" s="8">
        <v>536.29823960430781</v>
      </c>
      <c r="AA3" s="8"/>
      <c r="AB3" s="8"/>
      <c r="AC3" s="8"/>
      <c r="AD3" s="8">
        <v>533.72270557157742</v>
      </c>
      <c r="AE3" s="8">
        <v>525.99112933127185</v>
      </c>
      <c r="AF3" s="8"/>
      <c r="AG3" s="8">
        <v>523.61453513896868</v>
      </c>
      <c r="AH3" s="8"/>
      <c r="AI3" s="8"/>
      <c r="AJ3" s="47">
        <v>517.45124829213762</v>
      </c>
    </row>
    <row r="4" spans="1:36" ht="13.5" customHeight="1">
      <c r="A4" s="28">
        <v>3</v>
      </c>
      <c r="B4" s="17">
        <v>124</v>
      </c>
      <c r="C4" s="17" t="s">
        <v>64</v>
      </c>
      <c r="D4" s="17" t="s">
        <v>65</v>
      </c>
      <c r="E4" s="18">
        <f t="shared" si="0"/>
        <v>21</v>
      </c>
      <c r="F4" s="17">
        <f t="shared" si="1"/>
        <v>509.9127843204559</v>
      </c>
      <c r="G4" s="2">
        <f>I4+J4+L4+M4+N4+O4+P4+Q4+S4+T4+U4+V4+W4+Y4+AA4+AB4+AI4</f>
        <v>5099.1278432045592</v>
      </c>
      <c r="H4" s="36">
        <f t="shared" si="2"/>
        <v>10565.867087226159</v>
      </c>
      <c r="I4" s="38">
        <v>502.63071099872786</v>
      </c>
      <c r="J4" s="8">
        <v>501.20303220041217</v>
      </c>
      <c r="K4" s="34">
        <v>492.53527980535279</v>
      </c>
      <c r="L4" s="8">
        <v>503.50194552529183</v>
      </c>
      <c r="M4" s="8"/>
      <c r="N4" s="8">
        <v>511.57079941278522</v>
      </c>
      <c r="O4" s="8"/>
      <c r="P4" s="8">
        <v>511.66674098185223</v>
      </c>
      <c r="Q4" s="8"/>
      <c r="R4" s="34">
        <v>494.03143002704081</v>
      </c>
      <c r="S4" s="8"/>
      <c r="T4" s="8">
        <v>514.7932816537467</v>
      </c>
      <c r="U4" s="8"/>
      <c r="V4" s="8">
        <v>501.20563167547732</v>
      </c>
      <c r="W4" s="8">
        <v>520.70140775500124</v>
      </c>
      <c r="X4" s="34">
        <v>499.99946478556637</v>
      </c>
      <c r="Y4" s="8">
        <v>519.46971023599338</v>
      </c>
      <c r="Z4" s="34">
        <v>500.0008354986673</v>
      </c>
      <c r="AA4" s="8"/>
      <c r="AB4" s="8"/>
      <c r="AC4" s="34">
        <v>499.99773407051572</v>
      </c>
      <c r="AD4" s="34">
        <v>492.29091437849888</v>
      </c>
      <c r="AE4" s="34">
        <v>498.40425904031673</v>
      </c>
      <c r="AF4" s="34">
        <v>491.96995259901985</v>
      </c>
      <c r="AG4" s="34">
        <v>500.00112570778873</v>
      </c>
      <c r="AH4" s="34">
        <v>497.5070060271027</v>
      </c>
      <c r="AI4" s="8">
        <v>512.3845827652716</v>
      </c>
      <c r="AJ4" s="47">
        <v>500.001242081729</v>
      </c>
    </row>
    <row r="5" spans="1:36" ht="13.5" customHeight="1">
      <c r="A5" s="28">
        <v>4</v>
      </c>
      <c r="B5" s="17">
        <v>131</v>
      </c>
      <c r="C5" s="17" t="s">
        <v>9</v>
      </c>
      <c r="D5" s="17" t="s">
        <v>10</v>
      </c>
      <c r="E5" s="18">
        <f t="shared" si="0"/>
        <v>25</v>
      </c>
      <c r="F5" s="17">
        <f t="shared" si="1"/>
        <v>509.45990672059099</v>
      </c>
      <c r="G5" s="2">
        <f>L5+O5+P5+R5+S5+T5+U5+V5+W5+X5+Y5+AA5+AB5</f>
        <v>5094.5990672059097</v>
      </c>
      <c r="H5" s="36">
        <f t="shared" si="2"/>
        <v>12462.485506184274</v>
      </c>
      <c r="I5" s="39">
        <v>488.40445414709995</v>
      </c>
      <c r="J5" s="34">
        <v>499.99878420191982</v>
      </c>
      <c r="K5" s="34">
        <v>495.53284671532845</v>
      </c>
      <c r="L5" s="8">
        <v>500</v>
      </c>
      <c r="M5" s="34">
        <v>500</v>
      </c>
      <c r="N5" s="34">
        <v>466.32190044041113</v>
      </c>
      <c r="O5" s="8"/>
      <c r="P5" s="8">
        <v>500.00111472778349</v>
      </c>
      <c r="Q5" s="34">
        <v>499.99841165212007</v>
      </c>
      <c r="R5" s="8">
        <v>500.8164491646092</v>
      </c>
      <c r="S5" s="8">
        <v>508.66452902205975</v>
      </c>
      <c r="T5" s="8">
        <v>514.13554146112278</v>
      </c>
      <c r="U5" s="8">
        <v>507.73481988610911</v>
      </c>
      <c r="V5" s="8">
        <v>509.18249002049845</v>
      </c>
      <c r="W5" s="8"/>
      <c r="X5" s="8">
        <v>506.76564565593208</v>
      </c>
      <c r="Y5" s="8">
        <v>521.72302969746295</v>
      </c>
      <c r="Z5" s="34">
        <v>483.280000668399</v>
      </c>
      <c r="AA5" s="8">
        <v>525.57544757033247</v>
      </c>
      <c r="AB5" s="8"/>
      <c r="AC5" s="34">
        <v>493.50244720384302</v>
      </c>
      <c r="AD5" s="34">
        <v>478.06630637617241</v>
      </c>
      <c r="AE5" s="34">
        <v>497.7823328179764</v>
      </c>
      <c r="AF5" s="34">
        <v>499.99799148389172</v>
      </c>
      <c r="AG5" s="34">
        <v>496.74670449044839</v>
      </c>
      <c r="AH5" s="34">
        <v>497.81335176014437</v>
      </c>
      <c r="AI5" s="34">
        <v>496.22776579591726</v>
      </c>
      <c r="AJ5" s="47">
        <v>474.21314122469266</v>
      </c>
    </row>
    <row r="6" spans="1:36" ht="13.5" customHeight="1">
      <c r="A6" s="28">
        <v>5</v>
      </c>
      <c r="B6" s="17">
        <v>165</v>
      </c>
      <c r="C6" s="17" t="s">
        <v>13</v>
      </c>
      <c r="D6" s="17" t="s">
        <v>14</v>
      </c>
      <c r="E6" s="18">
        <f t="shared" si="0"/>
        <v>15</v>
      </c>
      <c r="F6" s="17">
        <f t="shared" si="1"/>
        <v>501.65290007033047</v>
      </c>
      <c r="G6" s="2">
        <f>I6+J6+M6+O6+P6+R6+Q6+S6+T6+U6+W6+X6+Y6+Z6+AA6+AB6+AC6+AE6+AF6+AG6+AH6+AI6</f>
        <v>5016.5290007033045</v>
      </c>
      <c r="H6" s="36">
        <f t="shared" si="2"/>
        <v>7470.326678898884</v>
      </c>
      <c r="I6" s="38">
        <v>499.99685885253888</v>
      </c>
      <c r="J6" s="8"/>
      <c r="K6" s="34">
        <v>491.80257212373999</v>
      </c>
      <c r="L6" s="34">
        <v>492.97723053688105</v>
      </c>
      <c r="M6" s="8">
        <v>506.95387673357527</v>
      </c>
      <c r="N6" s="34">
        <v>497.65781395969572</v>
      </c>
      <c r="O6" s="8"/>
      <c r="P6" s="8"/>
      <c r="Q6" s="8"/>
      <c r="R6" s="8">
        <v>500.00130631866335</v>
      </c>
      <c r="S6" s="8"/>
      <c r="T6" s="8"/>
      <c r="U6" s="8">
        <v>500.91496576876307</v>
      </c>
      <c r="V6" s="8"/>
      <c r="W6" s="8"/>
      <c r="X6" s="8"/>
      <c r="Y6" s="8"/>
      <c r="Z6" s="8">
        <v>499.47488908755196</v>
      </c>
      <c r="AA6" s="8"/>
      <c r="AB6" s="8"/>
      <c r="AC6" s="8"/>
      <c r="AD6" s="34">
        <v>497.18573540459977</v>
      </c>
      <c r="AE6" s="8">
        <v>499.99930042044736</v>
      </c>
      <c r="AF6" s="8">
        <v>505.40190407327066</v>
      </c>
      <c r="AG6" s="8">
        <v>503.78575529364088</v>
      </c>
      <c r="AH6" s="8">
        <v>499.99923221620793</v>
      </c>
      <c r="AI6" s="8">
        <v>500.00091193864478</v>
      </c>
      <c r="AJ6" s="47">
        <v>474.17432617066208</v>
      </c>
    </row>
    <row r="7" spans="1:36" ht="13.5" customHeight="1">
      <c r="A7" s="28">
        <v>6</v>
      </c>
      <c r="B7" s="17">
        <v>160</v>
      </c>
      <c r="C7" s="17" t="s">
        <v>50</v>
      </c>
      <c r="D7" s="17" t="s">
        <v>51</v>
      </c>
      <c r="E7" s="18">
        <f t="shared" si="0"/>
        <v>15</v>
      </c>
      <c r="F7" s="17">
        <f t="shared" si="1"/>
        <v>499.00128876685613</v>
      </c>
      <c r="G7" s="2">
        <f>I7+J7+K7+M7+N7+O7+P7+S7+T7+U7+V7+W7+X7+Y7+Z7+AA7+AB7+AC7+AD7+AE7+AG7+AH7+AI7</f>
        <v>4990.0128876685612</v>
      </c>
      <c r="H7" s="36">
        <f t="shared" si="2"/>
        <v>7415.1279602368431</v>
      </c>
      <c r="I7" s="38">
        <v>496.85649667823657</v>
      </c>
      <c r="J7" s="8"/>
      <c r="K7" s="8">
        <v>496.13347236704902</v>
      </c>
      <c r="L7" s="34">
        <v>487.14904506696598</v>
      </c>
      <c r="M7" s="8"/>
      <c r="N7" s="8">
        <v>497.90995405235361</v>
      </c>
      <c r="O7" s="8">
        <v>499.99942214234943</v>
      </c>
      <c r="P7" s="8">
        <v>494.53671913318777</v>
      </c>
      <c r="Q7" s="34">
        <v>489.78533478402443</v>
      </c>
      <c r="R7" s="34">
        <v>493.17121918720852</v>
      </c>
      <c r="S7" s="8"/>
      <c r="T7" s="8"/>
      <c r="U7" s="8">
        <v>497.26869921300147</v>
      </c>
      <c r="V7" s="8"/>
      <c r="W7" s="8"/>
      <c r="X7" s="8">
        <v>495.36638104056397</v>
      </c>
      <c r="Y7" s="8"/>
      <c r="Z7" s="8"/>
      <c r="AA7" s="8"/>
      <c r="AB7" s="8">
        <v>517.09405374499715</v>
      </c>
      <c r="AC7" s="8">
        <v>501.00154083204939</v>
      </c>
      <c r="AD7" s="8"/>
      <c r="AE7" s="8">
        <v>493.8461484647728</v>
      </c>
      <c r="AF7" s="34">
        <v>481.06772716317187</v>
      </c>
      <c r="AG7" s="8"/>
      <c r="AH7" s="8"/>
      <c r="AI7" s="8"/>
      <c r="AJ7" s="47">
        <v>473.94174636691093</v>
      </c>
    </row>
    <row r="8" spans="1:36" ht="13.5" customHeight="1">
      <c r="A8" s="28">
        <v>7</v>
      </c>
      <c r="B8" s="17">
        <v>132</v>
      </c>
      <c r="C8" s="17" t="s">
        <v>46</v>
      </c>
      <c r="D8" s="17" t="s">
        <v>47</v>
      </c>
      <c r="E8" s="18">
        <f t="shared" si="0"/>
        <v>19</v>
      </c>
      <c r="F8" s="17">
        <f t="shared" si="1"/>
        <v>493.07759231719837</v>
      </c>
      <c r="G8" s="2">
        <f>M8+O8+P8+R8+S8+T8+U8+V8+W8+X8+Y8+AB8+AD8+AE8+AF8+AG8+AH8+AI8+AJ8</f>
        <v>4930.7759231719838</v>
      </c>
      <c r="H8" s="36">
        <f t="shared" si="2"/>
        <v>9156.2858443602527</v>
      </c>
      <c r="I8" s="39">
        <v>471.2270892557051</v>
      </c>
      <c r="J8" s="34">
        <v>472.7600440118905</v>
      </c>
      <c r="K8" s="34">
        <v>464.3726103580118</v>
      </c>
      <c r="L8" s="34">
        <v>465.59933715795989</v>
      </c>
      <c r="M8" s="8">
        <v>483.69573401195623</v>
      </c>
      <c r="N8" s="34">
        <v>462.22188328153891</v>
      </c>
      <c r="O8" s="8">
        <v>496.29882174825053</v>
      </c>
      <c r="P8" s="8">
        <v>490.63628661880767</v>
      </c>
      <c r="Q8" s="34">
        <v>480.93982544056803</v>
      </c>
      <c r="R8" s="8"/>
      <c r="S8" s="8"/>
      <c r="T8" s="8"/>
      <c r="U8" s="8"/>
      <c r="V8" s="8"/>
      <c r="W8" s="8"/>
      <c r="X8" s="8"/>
      <c r="Y8" s="8">
        <v>498.2539993201413</v>
      </c>
      <c r="Z8" s="34">
        <v>466.24585383786314</v>
      </c>
      <c r="AA8" s="34">
        <v>462.49698943722547</v>
      </c>
      <c r="AB8" s="8"/>
      <c r="AC8" s="34">
        <v>479.6462884075047</v>
      </c>
      <c r="AD8" s="8"/>
      <c r="AE8" s="8">
        <v>487.92525692059075</v>
      </c>
      <c r="AF8" s="8">
        <v>493.34176910098813</v>
      </c>
      <c r="AG8" s="8">
        <v>489.76731620006075</v>
      </c>
      <c r="AH8" s="8">
        <v>499.21686053207418</v>
      </c>
      <c r="AI8" s="8">
        <v>504.47989859242273</v>
      </c>
      <c r="AJ8" s="11">
        <v>487.15998012669229</v>
      </c>
    </row>
    <row r="9" spans="1:36" ht="13.5" customHeight="1">
      <c r="A9" s="28">
        <v>8</v>
      </c>
      <c r="B9" s="17">
        <v>115</v>
      </c>
      <c r="C9" s="17" t="s">
        <v>43</v>
      </c>
      <c r="D9" s="17" t="s">
        <v>12</v>
      </c>
      <c r="E9" s="18">
        <f t="shared" si="0"/>
        <v>18</v>
      </c>
      <c r="F9" s="17">
        <f t="shared" si="1"/>
        <v>488.28303293326536</v>
      </c>
      <c r="G9" s="2">
        <f>I9+M9+O9+R9+S9+T9+U9+V9+W9+X9+Y9+Z9+AA9+AC9+AD9+AE9+AF9+AH9+AI9+AJ9</f>
        <v>4882.8303293326535</v>
      </c>
      <c r="H9" s="36">
        <f t="shared" si="2"/>
        <v>8633.6638434914912</v>
      </c>
      <c r="I9" s="38">
        <v>486.00304691303734</v>
      </c>
      <c r="J9" s="42">
        <v>468.05308174418394</v>
      </c>
      <c r="K9" s="42">
        <v>476.49217935349327</v>
      </c>
      <c r="L9" s="42">
        <v>470.58533566866288</v>
      </c>
      <c r="M9" s="12"/>
      <c r="N9" s="42">
        <v>472.21597300337453</v>
      </c>
      <c r="O9" s="12"/>
      <c r="P9" s="34">
        <v>460.84295714986399</v>
      </c>
      <c r="Q9" s="34">
        <v>474.90728019250776</v>
      </c>
      <c r="R9" s="8">
        <v>488.20786142571609</v>
      </c>
      <c r="S9" s="8">
        <v>475.89623641749608</v>
      </c>
      <c r="T9" s="8">
        <v>499.99853182992717</v>
      </c>
      <c r="U9" s="8"/>
      <c r="V9" s="8">
        <v>490.10545905707193</v>
      </c>
      <c r="W9" s="8"/>
      <c r="X9" s="8">
        <v>487.08206442911353</v>
      </c>
      <c r="Y9" s="8"/>
      <c r="Z9" s="8"/>
      <c r="AA9" s="8"/>
      <c r="AB9" s="34">
        <v>473.5248713550601</v>
      </c>
      <c r="AC9" s="8">
        <v>486.13251155624039</v>
      </c>
      <c r="AD9" s="8"/>
      <c r="AE9" s="8">
        <v>493.68559495743062</v>
      </c>
      <c r="AF9" s="8">
        <v>494.64027476500354</v>
      </c>
      <c r="AG9" s="34">
        <v>454.21183569169114</v>
      </c>
      <c r="AH9" s="8"/>
      <c r="AI9" s="8"/>
      <c r="AJ9" s="11">
        <v>481.0787479816172</v>
      </c>
    </row>
    <row r="10" spans="1:36" ht="13.5" customHeight="1">
      <c r="A10" s="28">
        <v>9</v>
      </c>
      <c r="B10" s="17">
        <v>153</v>
      </c>
      <c r="C10" s="17" t="s">
        <v>104</v>
      </c>
      <c r="D10" s="17" t="s">
        <v>11</v>
      </c>
      <c r="E10" s="18">
        <f t="shared" si="0"/>
        <v>12</v>
      </c>
      <c r="F10" s="17">
        <f t="shared" si="1"/>
        <v>487.90324875553989</v>
      </c>
      <c r="G10" s="2">
        <f>I10+J10+K10+L10+M10+N10+O10+P10+R10+Q10+S10+T10+U10+V10+W10+X10+Y10+Z10+AB10+AC10+AD10+AE10+AF10+AG10+AH10+AI10</f>
        <v>4879.0324875553988</v>
      </c>
      <c r="H10" s="36">
        <f t="shared" si="2"/>
        <v>5816.9767027764519</v>
      </c>
      <c r="I10" s="38"/>
      <c r="J10" s="8"/>
      <c r="K10" s="8"/>
      <c r="L10" s="8"/>
      <c r="M10" s="8">
        <v>477.80421328434409</v>
      </c>
      <c r="N10" s="8">
        <v>479.09668071152123</v>
      </c>
      <c r="O10" s="8"/>
      <c r="P10" s="8">
        <v>483.07620279127843</v>
      </c>
      <c r="Q10" s="8"/>
      <c r="R10" s="8"/>
      <c r="S10" s="8">
        <v>499.99935742146084</v>
      </c>
      <c r="T10" s="8">
        <v>489.51726568005637</v>
      </c>
      <c r="U10" s="8"/>
      <c r="V10" s="8">
        <v>500.00269716258492</v>
      </c>
      <c r="W10" s="8">
        <v>499.99929435839539</v>
      </c>
      <c r="X10" s="8"/>
      <c r="Y10" s="8"/>
      <c r="Z10" s="8"/>
      <c r="AA10" s="34">
        <v>472.78336563714981</v>
      </c>
      <c r="AB10" s="8">
        <v>486.9582618639223</v>
      </c>
      <c r="AC10" s="8"/>
      <c r="AD10" s="8">
        <v>483.76996340547225</v>
      </c>
      <c r="AE10" s="8"/>
      <c r="AF10" s="8"/>
      <c r="AG10" s="8">
        <v>478.80855087636348</v>
      </c>
      <c r="AH10" s="8"/>
      <c r="AI10" s="8"/>
      <c r="AJ10" s="47">
        <v>465.16084958390263</v>
      </c>
    </row>
    <row r="11" spans="1:36" ht="13.5" customHeight="1">
      <c r="A11" s="28">
        <v>10</v>
      </c>
      <c r="B11" s="17">
        <v>150</v>
      </c>
      <c r="C11" s="17" t="s">
        <v>17</v>
      </c>
      <c r="D11" s="17" t="s">
        <v>18</v>
      </c>
      <c r="E11" s="18">
        <f t="shared" si="0"/>
        <v>28</v>
      </c>
      <c r="F11" s="17">
        <f t="shared" si="1"/>
        <v>486.62791201274524</v>
      </c>
      <c r="G11" s="2">
        <f>O11+Q11+S11+W11+X11+Y11+Z11+AA11+AB11+AC11</f>
        <v>4866.2791201274522</v>
      </c>
      <c r="H11" s="36">
        <f t="shared" si="2"/>
        <v>13253.245458132644</v>
      </c>
      <c r="I11" s="39">
        <v>470.75120541533829</v>
      </c>
      <c r="J11" s="34">
        <v>474.62082297372058</v>
      </c>
      <c r="K11" s="34">
        <v>466.54987834549877</v>
      </c>
      <c r="L11" s="34">
        <v>462.78120968672329</v>
      </c>
      <c r="M11" s="34">
        <v>467.28756644430723</v>
      </c>
      <c r="N11" s="34">
        <v>466.82236754304017</v>
      </c>
      <c r="O11" s="8">
        <v>479.39417403916718</v>
      </c>
      <c r="P11" s="34">
        <v>463.4346992464441</v>
      </c>
      <c r="Q11" s="8">
        <v>481.92857199583852</v>
      </c>
      <c r="R11" s="34">
        <v>450.88372457577304</v>
      </c>
      <c r="S11" s="8">
        <v>487.80707221940202</v>
      </c>
      <c r="T11" s="34">
        <v>475.78987549917781</v>
      </c>
      <c r="U11" s="34">
        <v>469.92609891867676</v>
      </c>
      <c r="V11" s="34">
        <v>475.28320207142087</v>
      </c>
      <c r="W11" s="8">
        <v>490.10902162791524</v>
      </c>
      <c r="X11" s="8">
        <v>481.45214380141408</v>
      </c>
      <c r="Y11" s="8">
        <v>500</v>
      </c>
      <c r="Z11" s="8">
        <v>477.86847579978109</v>
      </c>
      <c r="AA11" s="8">
        <v>490.01410663700062</v>
      </c>
      <c r="AB11" s="8">
        <v>496.80960548885082</v>
      </c>
      <c r="AC11" s="8">
        <v>480.89594851808215</v>
      </c>
      <c r="AD11" s="34">
        <v>450.88335797203308</v>
      </c>
      <c r="AE11" s="34">
        <v>474.23658381312828</v>
      </c>
      <c r="AF11" s="34">
        <v>463.11360167108535</v>
      </c>
      <c r="AG11" s="34">
        <v>458.14956153681635</v>
      </c>
      <c r="AH11" s="34">
        <v>475.7311221160121</v>
      </c>
      <c r="AI11" s="34">
        <v>470.40348725337765</v>
      </c>
      <c r="AJ11" s="47">
        <v>450.31797292261831</v>
      </c>
    </row>
    <row r="12" spans="1:36" ht="13.5" customHeight="1">
      <c r="A12" s="28">
        <v>11</v>
      </c>
      <c r="B12" s="17">
        <v>138</v>
      </c>
      <c r="C12" s="17" t="s">
        <v>99</v>
      </c>
      <c r="D12" s="17" t="s">
        <v>100</v>
      </c>
      <c r="E12" s="18">
        <f t="shared" si="0"/>
        <v>18</v>
      </c>
      <c r="F12" s="17">
        <f t="shared" si="1"/>
        <v>483.04518315316716</v>
      </c>
      <c r="G12" s="2">
        <f>I12+J12+K12+M12+N12+P12+R12+T12+V12+W12+Y12+Z12+AA12+AB12+AD12+AE12+AF12+AG12+AH12+AI12</f>
        <v>4830.4518315316718</v>
      </c>
      <c r="H12" s="36">
        <f t="shared" si="2"/>
        <v>8261.3330526677382</v>
      </c>
      <c r="I12" s="38"/>
      <c r="J12" s="8"/>
      <c r="K12" s="8"/>
      <c r="L12" s="34">
        <v>445.16030918644526</v>
      </c>
      <c r="M12" s="8">
        <v>469.51316839585002</v>
      </c>
      <c r="N12" s="8"/>
      <c r="O12" s="34">
        <v>444.6337249282011</v>
      </c>
      <c r="P12" s="8"/>
      <c r="Q12" s="34">
        <v>455.65491553960146</v>
      </c>
      <c r="R12" s="8">
        <v>484.12169664667999</v>
      </c>
      <c r="S12" s="34">
        <v>280.17388175269707</v>
      </c>
      <c r="T12" s="8"/>
      <c r="U12" s="34">
        <v>453.9909783095527</v>
      </c>
      <c r="V12" s="8">
        <v>480.0868486352357</v>
      </c>
      <c r="W12" s="8">
        <v>496.471791976855</v>
      </c>
      <c r="X12" s="34">
        <v>463.64395395015015</v>
      </c>
      <c r="Y12" s="8"/>
      <c r="Z12" s="8"/>
      <c r="AA12" s="8">
        <v>499.99999999999994</v>
      </c>
      <c r="AB12" s="8">
        <v>492.52715837621503</v>
      </c>
      <c r="AC12" s="34">
        <v>457.78120184899842</v>
      </c>
      <c r="AD12" s="8">
        <v>486.88534522453529</v>
      </c>
      <c r="AE12" s="8">
        <v>480.00881470236391</v>
      </c>
      <c r="AF12" s="8"/>
      <c r="AG12" s="8">
        <v>474.89896772595773</v>
      </c>
      <c r="AH12" s="8">
        <v>465.93803984797887</v>
      </c>
      <c r="AI12" s="8"/>
      <c r="AJ12" s="47">
        <v>429.84225562041979</v>
      </c>
    </row>
    <row r="13" spans="1:36" ht="13.5" customHeight="1">
      <c r="A13" s="28">
        <v>12</v>
      </c>
      <c r="B13" s="17">
        <v>171</v>
      </c>
      <c r="C13" s="17" t="s">
        <v>89</v>
      </c>
      <c r="D13" s="17" t="s">
        <v>90</v>
      </c>
      <c r="E13" s="18">
        <f t="shared" si="0"/>
        <v>20</v>
      </c>
      <c r="F13" s="17">
        <f t="shared" si="1"/>
        <v>463.49721238581003</v>
      </c>
      <c r="G13" s="2">
        <f>I13+J13+L13+N13+P13+R13+U13+W13+Y13+Z13+AB13+AC13+AD13+AE13+AF13+AG13+AH13+AI13</f>
        <v>4634.9721238581005</v>
      </c>
      <c r="H13" s="36">
        <f t="shared" si="2"/>
        <v>8966.1210700177762</v>
      </c>
      <c r="I13" s="38"/>
      <c r="J13" s="8"/>
      <c r="K13" s="34">
        <v>402.28571428571433</v>
      </c>
      <c r="L13" s="8"/>
      <c r="M13" s="34">
        <v>435.87992591365639</v>
      </c>
      <c r="N13" s="8"/>
      <c r="O13" s="34">
        <v>404</v>
      </c>
      <c r="P13" s="8"/>
      <c r="Q13" s="34">
        <v>438.58255835193029</v>
      </c>
      <c r="R13" s="8"/>
      <c r="S13" s="34">
        <v>447.50326108608635</v>
      </c>
      <c r="T13" s="34">
        <v>444.25211416490481</v>
      </c>
      <c r="U13" s="8"/>
      <c r="V13" s="34">
        <v>448.50442334663933</v>
      </c>
      <c r="W13" s="8">
        <v>475.06615390043396</v>
      </c>
      <c r="X13" s="34">
        <v>441.48821725424295</v>
      </c>
      <c r="Y13" s="8">
        <v>462.32449860422969</v>
      </c>
      <c r="Z13" s="8"/>
      <c r="AA13" s="34">
        <v>441.42878442076778</v>
      </c>
      <c r="AB13" s="8">
        <v>455.99485420240137</v>
      </c>
      <c r="AC13" s="8">
        <v>449.13781383123364</v>
      </c>
      <c r="AD13" s="8">
        <v>456.65487240384857</v>
      </c>
      <c r="AE13" s="8">
        <v>466.63705113226956</v>
      </c>
      <c r="AF13" s="8">
        <v>464.25042178838282</v>
      </c>
      <c r="AG13" s="8">
        <v>465.62088413089737</v>
      </c>
      <c r="AH13" s="8">
        <v>454.0826903144075</v>
      </c>
      <c r="AI13" s="8">
        <v>485.20288354999491</v>
      </c>
      <c r="AJ13" s="47">
        <v>427.22394733573469</v>
      </c>
    </row>
    <row r="14" spans="1:36" ht="13.5" customHeight="1">
      <c r="A14" s="28">
        <v>13</v>
      </c>
      <c r="B14" s="17">
        <v>101</v>
      </c>
      <c r="C14" s="17" t="s">
        <v>69</v>
      </c>
      <c r="D14" s="17" t="s">
        <v>15</v>
      </c>
      <c r="E14" s="18">
        <f t="shared" si="0"/>
        <v>10</v>
      </c>
      <c r="F14" s="17">
        <f t="shared" si="1"/>
        <v>458.56201834640149</v>
      </c>
      <c r="G14" s="2">
        <f>I14+J14+K14+L14+M14+N14+O14+P14+R14+Q14+S14+T14+U14+V14+W14+X14+Y14+Z14+AA14+AB14+AC14+AD14+AE14+AF14+AG14+AH14+AI14+AJ14</f>
        <v>4585.6201834640151</v>
      </c>
      <c r="H14" s="36">
        <f t="shared" si="2"/>
        <v>4585.6201834640151</v>
      </c>
      <c r="I14" s="48">
        <v>459.32685209907186</v>
      </c>
      <c r="J14" s="8"/>
      <c r="K14" s="8">
        <v>464.94820994091071</v>
      </c>
      <c r="L14" s="8"/>
      <c r="M14" s="8"/>
      <c r="N14" s="8"/>
      <c r="O14" s="8"/>
      <c r="P14" s="8">
        <v>469.42078744370633</v>
      </c>
      <c r="Q14" s="8">
        <v>478.37067274474464</v>
      </c>
      <c r="R14" s="8"/>
      <c r="S14" s="8"/>
      <c r="T14" s="8"/>
      <c r="U14" s="8"/>
      <c r="V14" s="8"/>
      <c r="W14" s="8"/>
      <c r="X14" s="8">
        <v>450.49320010062036</v>
      </c>
      <c r="Y14" s="8"/>
      <c r="Z14" s="8"/>
      <c r="AA14" s="8"/>
      <c r="AB14" s="8"/>
      <c r="AC14" s="8">
        <v>461.54717665186263</v>
      </c>
      <c r="AD14" s="8"/>
      <c r="AE14" s="8">
        <v>470.51901807013985</v>
      </c>
      <c r="AF14" s="8">
        <v>459.4360086767897</v>
      </c>
      <c r="AG14" s="8"/>
      <c r="AH14" s="8">
        <v>421.63154055817893</v>
      </c>
      <c r="AI14" s="8"/>
      <c r="AJ14" s="11">
        <v>449.92671717799044</v>
      </c>
    </row>
    <row r="15" spans="1:36" ht="13.5" customHeight="1">
      <c r="A15" s="28">
        <v>14</v>
      </c>
      <c r="B15" s="17">
        <v>142</v>
      </c>
      <c r="C15" s="17" t="s">
        <v>84</v>
      </c>
      <c r="D15" s="17" t="s">
        <v>85</v>
      </c>
      <c r="E15" s="18">
        <f t="shared" si="0"/>
        <v>15</v>
      </c>
      <c r="F15" s="17">
        <f t="shared" si="1"/>
        <v>457.27856411852162</v>
      </c>
      <c r="G15" s="2">
        <f>I15+L15+M15+O15+P15+R15+S15+T15+U15+V15+W15+X15+Y15+Z15+AA15+AB15+AD15+AE15+AF15+AG15+AH15+AI15+AJ15</f>
        <v>4572.7856411852163</v>
      </c>
      <c r="H15" s="36">
        <f t="shared" si="2"/>
        <v>6745.4106651197308</v>
      </c>
      <c r="I15" s="38"/>
      <c r="J15" s="34">
        <v>436.78123537242936</v>
      </c>
      <c r="K15" s="34">
        <v>422.44560305874177</v>
      </c>
      <c r="L15" s="8">
        <v>447.79227453407032</v>
      </c>
      <c r="M15" s="8"/>
      <c r="N15" s="34">
        <v>438.43158376389385</v>
      </c>
      <c r="O15" s="8"/>
      <c r="P15" s="8"/>
      <c r="Q15" s="34">
        <v>429.87007314341986</v>
      </c>
      <c r="R15" s="8">
        <v>449.64598764222546</v>
      </c>
      <c r="S15" s="8">
        <v>461.4754888416237</v>
      </c>
      <c r="T15" s="8"/>
      <c r="U15" s="8">
        <v>451.22408663382168</v>
      </c>
      <c r="V15" s="8"/>
      <c r="W15" s="8"/>
      <c r="X15" s="8"/>
      <c r="Y15" s="8"/>
      <c r="Z15" s="8">
        <v>449.08136921521611</v>
      </c>
      <c r="AA15" s="8">
        <v>465.32634500475956</v>
      </c>
      <c r="AB15" s="8">
        <v>474.07137411854399</v>
      </c>
      <c r="AC15" s="34">
        <v>445.09652859603011</v>
      </c>
      <c r="AD15" s="8">
        <v>470.80859365533286</v>
      </c>
      <c r="AE15" s="8"/>
      <c r="AF15" s="8">
        <v>447.56216357355186</v>
      </c>
      <c r="AG15" s="8">
        <v>455.79795796607118</v>
      </c>
      <c r="AH15" s="8"/>
      <c r="AI15" s="8"/>
      <c r="AJ15" s="11"/>
    </row>
    <row r="16" spans="1:36" ht="13.5" customHeight="1">
      <c r="A16" s="28">
        <v>15</v>
      </c>
      <c r="B16" s="19">
        <v>122</v>
      </c>
      <c r="C16" s="17" t="s">
        <v>49</v>
      </c>
      <c r="D16" s="17" t="s">
        <v>39</v>
      </c>
      <c r="E16" s="18">
        <f t="shared" si="0"/>
        <v>13</v>
      </c>
      <c r="F16" s="17">
        <f t="shared" si="1"/>
        <v>456.6574810210227</v>
      </c>
      <c r="G16" s="2">
        <f>I16+J16+K16+L16+M16+N16+O16+P16+R16+Q16+S16+T16+U16+W16+Y16+Z16+AA16+AB16+AD16+AE16+AF16+AG16+AH16+AI16+AJ16</f>
        <v>4566.574810210227</v>
      </c>
      <c r="H16" s="36">
        <f t="shared" si="2"/>
        <v>5876.6028414962602</v>
      </c>
      <c r="I16" s="38">
        <v>451.09704575081287</v>
      </c>
      <c r="J16" s="8"/>
      <c r="K16" s="8"/>
      <c r="L16" s="8">
        <v>454.37821850713715</v>
      </c>
      <c r="M16" s="8"/>
      <c r="N16" s="8"/>
      <c r="O16" s="8"/>
      <c r="P16" s="8">
        <v>463.43915815757805</v>
      </c>
      <c r="Q16" s="8"/>
      <c r="R16" s="8"/>
      <c r="S16" s="8"/>
      <c r="T16" s="8">
        <v>457.91343669250659</v>
      </c>
      <c r="U16" s="8">
        <v>460.85642075628641</v>
      </c>
      <c r="V16" s="34">
        <v>439.20056100981765</v>
      </c>
      <c r="W16" s="8"/>
      <c r="X16" s="34">
        <v>435.93215621838908</v>
      </c>
      <c r="Y16" s="8"/>
      <c r="Z16" s="8"/>
      <c r="AA16" s="8"/>
      <c r="AB16" s="8"/>
      <c r="AC16" s="34">
        <v>434.89531405782657</v>
      </c>
      <c r="AD16" s="8">
        <v>450.01332913263707</v>
      </c>
      <c r="AE16" s="8"/>
      <c r="AF16" s="8">
        <v>456.58391580300474</v>
      </c>
      <c r="AG16" s="8"/>
      <c r="AH16" s="8">
        <v>451.0345886598335</v>
      </c>
      <c r="AI16" s="8">
        <v>481.10964694295376</v>
      </c>
      <c r="AJ16" s="11">
        <v>440.14904980747735</v>
      </c>
    </row>
    <row r="17" spans="1:36" ht="13.5" customHeight="1">
      <c r="A17" s="28">
        <v>16</v>
      </c>
      <c r="B17" s="19">
        <v>149</v>
      </c>
      <c r="C17" s="17" t="s">
        <v>20</v>
      </c>
      <c r="D17" s="17" t="s">
        <v>19</v>
      </c>
      <c r="E17" s="18">
        <f t="shared" si="0"/>
        <v>24</v>
      </c>
      <c r="F17" s="17">
        <f t="shared" si="1"/>
        <v>451.50122608181465</v>
      </c>
      <c r="G17" s="2">
        <f>M17+O17+S17+T17+V17+W17+Y17+AB17+AC17+AD17+AE17+AG17+AI17+AJ17</f>
        <v>4515.0122608181464</v>
      </c>
      <c r="H17" s="36">
        <f t="shared" si="2"/>
        <v>10487.793431890486</v>
      </c>
      <c r="I17" s="39">
        <v>410.46944448807153</v>
      </c>
      <c r="J17" s="34">
        <v>418.61386860870141</v>
      </c>
      <c r="K17" s="34">
        <v>411.2575599582899</v>
      </c>
      <c r="L17" s="34">
        <v>439.4191741743316</v>
      </c>
      <c r="M17" s="8">
        <v>442.13510216988664</v>
      </c>
      <c r="N17" s="34">
        <v>424.87941126003318</v>
      </c>
      <c r="O17" s="8"/>
      <c r="P17" s="34">
        <v>432.94800909617879</v>
      </c>
      <c r="Q17" s="34">
        <v>428.95002263395736</v>
      </c>
      <c r="R17" s="34">
        <v>399.33377748167891</v>
      </c>
      <c r="S17" s="8"/>
      <c r="T17" s="8"/>
      <c r="U17" s="34">
        <v>437.72954123744319</v>
      </c>
      <c r="V17" s="8">
        <v>451.08560794044661</v>
      </c>
      <c r="W17" s="8">
        <v>455.08591186536364</v>
      </c>
      <c r="X17" s="34">
        <v>434.13704700788378</v>
      </c>
      <c r="Y17" s="8">
        <v>445.39292740963538</v>
      </c>
      <c r="Z17" s="34">
        <v>434.19027646650909</v>
      </c>
      <c r="AA17" s="34">
        <v>429.14798206278022</v>
      </c>
      <c r="AB17" s="8">
        <v>459.73889841814378</v>
      </c>
      <c r="AC17" s="8"/>
      <c r="AD17" s="8">
        <v>450.87729927537976</v>
      </c>
      <c r="AE17" s="8">
        <v>458.12596629425718</v>
      </c>
      <c r="AF17" s="34">
        <v>438.4891941833373</v>
      </c>
      <c r="AG17" s="8">
        <v>444.96864903808262</v>
      </c>
      <c r="AH17" s="34">
        <v>433.21586241314435</v>
      </c>
      <c r="AI17" s="8">
        <v>465.86112086378819</v>
      </c>
      <c r="AJ17" s="11">
        <v>441.74077754316238</v>
      </c>
    </row>
    <row r="18" spans="1:36" ht="13.5" customHeight="1">
      <c r="A18" s="28">
        <v>17</v>
      </c>
      <c r="B18" s="19">
        <v>128</v>
      </c>
      <c r="C18" s="17" t="s">
        <v>83</v>
      </c>
      <c r="D18" s="17" t="s">
        <v>10</v>
      </c>
      <c r="E18" s="18">
        <f t="shared" si="0"/>
        <v>11</v>
      </c>
      <c r="F18" s="17">
        <f t="shared" si="1"/>
        <v>450.51973124685753</v>
      </c>
      <c r="G18" s="2">
        <f>I18+J18+K18+L18+M18+N18+O18+P18+R18+Q18+S18+T18+U18+V18+W18+X18+Y18+Z18+AA18+AB18+AC18+AD18+AE18+AF18+AG18+AI18+AJ18</f>
        <v>4505.1973124685755</v>
      </c>
      <c r="H18" s="36">
        <f t="shared" si="2"/>
        <v>4944.1769278088959</v>
      </c>
      <c r="I18" s="38"/>
      <c r="J18" s="8">
        <v>449.21155494495474</v>
      </c>
      <c r="K18" s="8"/>
      <c r="L18" s="8"/>
      <c r="M18" s="8"/>
      <c r="N18" s="8">
        <v>445.86709500295524</v>
      </c>
      <c r="O18" s="8"/>
      <c r="P18" s="8">
        <v>457.44470950193977</v>
      </c>
      <c r="Q18" s="8">
        <v>442.62927166307975</v>
      </c>
      <c r="R18" s="8">
        <v>453.85233373829215</v>
      </c>
      <c r="S18" s="8"/>
      <c r="T18" s="8">
        <v>461.76004228329805</v>
      </c>
      <c r="U18" s="8"/>
      <c r="V18" s="8">
        <v>450.8570234113713</v>
      </c>
      <c r="W18" s="8"/>
      <c r="X18" s="8"/>
      <c r="Y18" s="8"/>
      <c r="Z18" s="8">
        <v>447.54321616857021</v>
      </c>
      <c r="AA18" s="8"/>
      <c r="AB18" s="8"/>
      <c r="AC18" s="8"/>
      <c r="AD18" s="8"/>
      <c r="AE18" s="8">
        <v>449.58479953547919</v>
      </c>
      <c r="AF18" s="8"/>
      <c r="AG18" s="8">
        <v>446.44726621863504</v>
      </c>
      <c r="AH18" s="34">
        <v>438.97961534032015</v>
      </c>
      <c r="AI18" s="8"/>
      <c r="AJ18" s="11"/>
    </row>
    <row r="19" spans="1:36" ht="13.5" customHeight="1">
      <c r="A19" s="28">
        <v>18</v>
      </c>
      <c r="B19" s="19">
        <v>144</v>
      </c>
      <c r="C19" s="17" t="s">
        <v>70</v>
      </c>
      <c r="D19" s="17" t="s">
        <v>48</v>
      </c>
      <c r="E19" s="18">
        <f t="shared" si="0"/>
        <v>9</v>
      </c>
      <c r="F19" s="17">
        <f>G19/E19</f>
        <v>498.57779565362694</v>
      </c>
      <c r="G19" s="2">
        <f>I19+J19+K19+L19+M19+N19+O19+P19+R19+Q19+S19+T19+U19+V19+W19+X19+Y19+Z19+AA19+AB19+AC19+AD19+AE19+AF19+AG19+AH19+AI19+AJ19</f>
        <v>4487.2001608826422</v>
      </c>
      <c r="H19" s="36">
        <f t="shared" si="2"/>
        <v>4487.2001608826422</v>
      </c>
      <c r="I19" s="38">
        <v>482.19047918204524</v>
      </c>
      <c r="J19" s="8"/>
      <c r="K19" s="8">
        <v>499.99930483142163</v>
      </c>
      <c r="L19" s="8"/>
      <c r="M19" s="8"/>
      <c r="N19" s="8">
        <v>485.5531829707727</v>
      </c>
      <c r="O19" s="16">
        <v>518.07452052261442</v>
      </c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>
        <v>500.00047646274066</v>
      </c>
      <c r="AC19" s="8">
        <v>504.69727182090094</v>
      </c>
      <c r="AD19" s="8">
        <v>491.69049754016913</v>
      </c>
      <c r="AE19" s="8"/>
      <c r="AF19" s="8"/>
      <c r="AG19" s="8">
        <v>496.63863654272626</v>
      </c>
      <c r="AH19" s="8">
        <v>508.35579100925179</v>
      </c>
      <c r="AI19" s="8"/>
      <c r="AJ19" s="11"/>
    </row>
    <row r="20" spans="1:36" ht="13.5" customHeight="1">
      <c r="A20" s="28">
        <v>19</v>
      </c>
      <c r="B20" s="17">
        <v>146</v>
      </c>
      <c r="C20" s="17" t="s">
        <v>16</v>
      </c>
      <c r="D20" s="17" t="s">
        <v>10</v>
      </c>
      <c r="E20" s="18">
        <f t="shared" si="0"/>
        <v>11</v>
      </c>
      <c r="F20" s="17">
        <f t="shared" ref="F20:F31" si="3">G20/10</f>
        <v>446.75317840095897</v>
      </c>
      <c r="G20" s="2">
        <f>I20+J20+L20+M20+N20+O20+P20+R20+Q20+S20+T20+U20+V20+W20+X20+Y20+Z20+AA20+AB20+AC20+AD20+AE20+AF20+AG20+AH20+AI20+AJ20</f>
        <v>4467.5317840095895</v>
      </c>
      <c r="H20" s="36">
        <f t="shared" si="2"/>
        <v>4897.0514225219295</v>
      </c>
      <c r="I20" s="38">
        <v>445.89530555511931</v>
      </c>
      <c r="J20" s="8"/>
      <c r="K20" s="34">
        <v>429.51963851233927</v>
      </c>
      <c r="L20" s="8">
        <v>445.37321572781525</v>
      </c>
      <c r="M20" s="8"/>
      <c r="N20" s="8">
        <v>442.90480639072655</v>
      </c>
      <c r="O20" s="8"/>
      <c r="P20" s="8">
        <v>447.08387211842876</v>
      </c>
      <c r="Q20" s="8"/>
      <c r="R20" s="8">
        <v>442.31166150670799</v>
      </c>
      <c r="S20" s="8"/>
      <c r="T20" s="8"/>
      <c r="U20" s="8">
        <v>456.34237635165391</v>
      </c>
      <c r="V20" s="8">
        <v>455.50221167331961</v>
      </c>
      <c r="W20" s="8"/>
      <c r="X20" s="8"/>
      <c r="Y20" s="8"/>
      <c r="Z20" s="8"/>
      <c r="AA20" s="8">
        <v>459.02538047779058</v>
      </c>
      <c r="AB20" s="8"/>
      <c r="AC20" s="8">
        <v>435.85153630019033</v>
      </c>
      <c r="AD20" s="8"/>
      <c r="AE20" s="8">
        <v>437.24141790783744</v>
      </c>
      <c r="AF20" s="8"/>
      <c r="AG20" s="8"/>
      <c r="AH20" s="8"/>
      <c r="AI20" s="8"/>
      <c r="AJ20" s="11"/>
    </row>
    <row r="21" spans="1:36" ht="13.5" customHeight="1">
      <c r="A21" s="28">
        <v>20</v>
      </c>
      <c r="B21" s="17">
        <v>136</v>
      </c>
      <c r="C21" s="17" t="s">
        <v>41</v>
      </c>
      <c r="D21" s="17" t="s">
        <v>42</v>
      </c>
      <c r="E21" s="18">
        <f t="shared" si="0"/>
        <v>25</v>
      </c>
      <c r="F21" s="17">
        <f t="shared" si="3"/>
        <v>420.47450113490902</v>
      </c>
      <c r="G21" s="2">
        <f>S21+T21+V21+W21+X21+Y21+AA21+AB21+AC21+AD21+AE21+AH21+AJ21</f>
        <v>4204.7450113490904</v>
      </c>
      <c r="H21" s="36">
        <f t="shared" si="2"/>
        <v>9819.6878172650722</v>
      </c>
      <c r="I21" s="39">
        <v>324.57790830990564</v>
      </c>
      <c r="J21" s="34">
        <v>346.00275986164229</v>
      </c>
      <c r="K21" s="34">
        <v>357.54188390684749</v>
      </c>
      <c r="L21" s="34">
        <v>321.58117192989823</v>
      </c>
      <c r="M21" s="34">
        <v>336.87903747985979</v>
      </c>
      <c r="N21" s="34">
        <v>376.92703666278999</v>
      </c>
      <c r="O21" s="34">
        <v>381.81944259851025</v>
      </c>
      <c r="P21" s="34">
        <v>399.1795603513624</v>
      </c>
      <c r="Q21" s="34">
        <v>398.9246884852721</v>
      </c>
      <c r="R21" s="34">
        <v>385.20463481861759</v>
      </c>
      <c r="S21" s="8">
        <v>416.66720214878274</v>
      </c>
      <c r="T21" s="8">
        <v>425.58726802912861</v>
      </c>
      <c r="U21" s="42">
        <v>403.49670484356011</v>
      </c>
      <c r="V21" s="8">
        <v>406.12255906786072</v>
      </c>
      <c r="W21" s="8">
        <v>426.49119712098241</v>
      </c>
      <c r="X21" s="8">
        <v>419.62631328241662</v>
      </c>
      <c r="Y21" s="8">
        <v>427.01305122632084</v>
      </c>
      <c r="Z21" s="34">
        <v>397.9864482116152</v>
      </c>
      <c r="AA21" s="8">
        <v>433.29395708371078</v>
      </c>
      <c r="AB21" s="8">
        <v>433.46674290070519</v>
      </c>
      <c r="AC21" s="8"/>
      <c r="AD21" s="8"/>
      <c r="AE21" s="8">
        <v>411.24504172992044</v>
      </c>
      <c r="AF21" s="34">
        <v>398.30079537237884</v>
      </c>
      <c r="AG21" s="34">
        <v>390.85700133959233</v>
      </c>
      <c r="AH21" s="8">
        <v>405.23167875926151</v>
      </c>
      <c r="AI21" s="34">
        <v>395.66373174412831</v>
      </c>
      <c r="AJ21" s="11"/>
    </row>
    <row r="22" spans="1:36" ht="13.5" customHeight="1">
      <c r="A22" s="28">
        <v>21</v>
      </c>
      <c r="B22" s="17">
        <v>126</v>
      </c>
      <c r="C22" s="17" t="s">
        <v>53</v>
      </c>
      <c r="D22" s="17" t="s">
        <v>18</v>
      </c>
      <c r="E22" s="18">
        <f t="shared" si="0"/>
        <v>13</v>
      </c>
      <c r="F22" s="17">
        <f t="shared" si="3"/>
        <v>398.39689768977621</v>
      </c>
      <c r="G22" s="2">
        <f>I22+J22+K22+L22+M22+N22+O22+P22+Q22+S22+T22+U22+V22+W22+X22+Y22+Z22+AA22+AB22+AC22+AD22+AF22+AG22+AI22+AJ22</f>
        <v>3983.9689768977623</v>
      </c>
      <c r="H22" s="36">
        <f t="shared" si="2"/>
        <v>5114.6862501787118</v>
      </c>
      <c r="I22" s="38">
        <v>385.07640841199293</v>
      </c>
      <c r="J22" s="8"/>
      <c r="K22" s="8">
        <v>385.93256864789714</v>
      </c>
      <c r="L22" s="8">
        <v>387.70595823675626</v>
      </c>
      <c r="M22" s="8">
        <v>390.73318375521399</v>
      </c>
      <c r="N22" s="8">
        <v>399.83603744447214</v>
      </c>
      <c r="O22" s="8"/>
      <c r="P22" s="8">
        <v>403.16582690506982</v>
      </c>
      <c r="Q22" s="8"/>
      <c r="R22" s="34">
        <v>381.46333816671233</v>
      </c>
      <c r="S22" s="8"/>
      <c r="T22" s="8">
        <v>415.56847545219637</v>
      </c>
      <c r="U22" s="8"/>
      <c r="V22" s="8">
        <v>418.48635235732013</v>
      </c>
      <c r="W22" s="8"/>
      <c r="X22" s="8">
        <v>400.74822977826068</v>
      </c>
      <c r="Y22" s="8"/>
      <c r="Z22" s="8"/>
      <c r="AA22" s="8"/>
      <c r="AB22" s="8"/>
      <c r="AC22" s="8"/>
      <c r="AD22" s="8"/>
      <c r="AE22" s="34">
        <v>365.87031194252268</v>
      </c>
      <c r="AF22" s="8"/>
      <c r="AG22" s="8"/>
      <c r="AH22" s="34">
        <v>383.38362317171482</v>
      </c>
      <c r="AI22" s="8"/>
      <c r="AJ22" s="11">
        <v>396.71593590858276</v>
      </c>
    </row>
    <row r="23" spans="1:36" ht="13.5" customHeight="1">
      <c r="A23" s="28">
        <v>22</v>
      </c>
      <c r="B23" s="17">
        <v>155</v>
      </c>
      <c r="C23" s="17" t="s">
        <v>66</v>
      </c>
      <c r="D23" s="17" t="s">
        <v>11</v>
      </c>
      <c r="E23" s="18">
        <f t="shared" si="0"/>
        <v>24</v>
      </c>
      <c r="F23" s="17">
        <f t="shared" si="3"/>
        <v>391.31395616993029</v>
      </c>
      <c r="G23" s="2">
        <f>M23+S23+U23+W23+X23+Z23+AA23+AB23+AC23+AD23+AE23+AG23+AH23+AI23</f>
        <v>3913.1395616993027</v>
      </c>
      <c r="H23" s="36">
        <f t="shared" si="2"/>
        <v>8673.8873955331856</v>
      </c>
      <c r="I23" s="39">
        <v>373.44159821582832</v>
      </c>
      <c r="J23" s="34">
        <v>373.71809289913131</v>
      </c>
      <c r="K23" s="34">
        <v>363.79283976364263</v>
      </c>
      <c r="L23" s="34">
        <v>357.60537824997118</v>
      </c>
      <c r="M23" s="8">
        <v>386.53495761116721</v>
      </c>
      <c r="N23" s="34">
        <v>358.7691369087338</v>
      </c>
      <c r="O23" s="34">
        <v>167.18693117137525</v>
      </c>
      <c r="P23" s="42">
        <v>362.91077718821066</v>
      </c>
      <c r="Q23" s="34">
        <v>359.78144333171861</v>
      </c>
      <c r="R23" s="34">
        <v>294.67152617209445</v>
      </c>
      <c r="S23" s="8">
        <v>377.13062979122628</v>
      </c>
      <c r="T23" s="34">
        <v>371.78764388066725</v>
      </c>
      <c r="U23" s="8">
        <v>386.22432657239744</v>
      </c>
      <c r="V23" s="34">
        <v>375.80105728773333</v>
      </c>
      <c r="W23" s="8">
        <v>407.00702113396608</v>
      </c>
      <c r="X23" s="8"/>
      <c r="Y23" s="34">
        <v>377.00635564849244</v>
      </c>
      <c r="Z23" s="8"/>
      <c r="AA23" s="8"/>
      <c r="AB23" s="8">
        <v>405.22203163712607</v>
      </c>
      <c r="AC23" s="8"/>
      <c r="AD23" s="8">
        <v>386.28795773453226</v>
      </c>
      <c r="AE23" s="8">
        <v>393.95143518745238</v>
      </c>
      <c r="AF23" s="34">
        <v>303.32610267534346</v>
      </c>
      <c r="AG23" s="8">
        <v>382.87798453277503</v>
      </c>
      <c r="AH23" s="8">
        <v>379.90095589082114</v>
      </c>
      <c r="AI23" s="8">
        <v>408.00226160783905</v>
      </c>
      <c r="AJ23" s="47">
        <v>320.94895044093914</v>
      </c>
    </row>
    <row r="24" spans="1:36" ht="13.5" customHeight="1">
      <c r="A24" s="28">
        <v>23</v>
      </c>
      <c r="B24" s="17">
        <v>168</v>
      </c>
      <c r="C24" s="17" t="s">
        <v>34</v>
      </c>
      <c r="D24" s="17" t="s">
        <v>35</v>
      </c>
      <c r="E24" s="18">
        <f t="shared" si="0"/>
        <v>10</v>
      </c>
      <c r="F24" s="17">
        <f t="shared" si="3"/>
        <v>390.01368467770891</v>
      </c>
      <c r="G24" s="2">
        <f>I24+J24+K24+L24+M24+N24+O24+P24+R24+Q24+S24+T24+U24+V24+W24+X24+Y24+Z24+AA24+AB24+AC24+AD24+AE24+AF24+AG24+AH24+AI24+AJ24</f>
        <v>3900.136846777089</v>
      </c>
      <c r="H24" s="36">
        <f t="shared" si="2"/>
        <v>3900.136846777089</v>
      </c>
      <c r="I24" s="38">
        <v>412.39653845549776</v>
      </c>
      <c r="J24" s="8"/>
      <c r="K24" s="8">
        <v>403.94369134515125</v>
      </c>
      <c r="L24" s="8"/>
      <c r="M24" s="8"/>
      <c r="N24" s="8">
        <v>373.86131818268473</v>
      </c>
      <c r="O24" s="8"/>
      <c r="P24" s="8"/>
      <c r="Q24" s="8"/>
      <c r="R24" s="8">
        <v>382.07077634518168</v>
      </c>
      <c r="S24" s="8">
        <v>404.9706662896873</v>
      </c>
      <c r="T24" s="8">
        <v>371.26057082452428</v>
      </c>
      <c r="U24" s="8"/>
      <c r="V24" s="8">
        <v>402.34248570503826</v>
      </c>
      <c r="W24" s="8">
        <v>401.87665384751085</v>
      </c>
      <c r="X24" s="8"/>
      <c r="Y24" s="8"/>
      <c r="Z24" s="8"/>
      <c r="AA24" s="8">
        <v>366.53630451985816</v>
      </c>
      <c r="AB24" s="8"/>
      <c r="AC24" s="8"/>
      <c r="AD24" s="8"/>
      <c r="AE24" s="8"/>
      <c r="AF24" s="8"/>
      <c r="AG24" s="8"/>
      <c r="AH24" s="8"/>
      <c r="AI24" s="8"/>
      <c r="AJ24" s="11">
        <v>380.87784126195504</v>
      </c>
    </row>
    <row r="25" spans="1:36" ht="13.5" customHeight="1">
      <c r="A25" s="28">
        <v>24</v>
      </c>
      <c r="B25" s="17">
        <v>143</v>
      </c>
      <c r="C25" s="17" t="s">
        <v>67</v>
      </c>
      <c r="D25" s="17" t="s">
        <v>68</v>
      </c>
      <c r="E25" s="18">
        <f t="shared" si="0"/>
        <v>20</v>
      </c>
      <c r="F25" s="17">
        <f t="shared" si="3"/>
        <v>383.02369463980006</v>
      </c>
      <c r="G25" s="2">
        <f>I25+M25+O25+R25+S25+T25+U25+V25+W25+Y25+AA25+AB25+AD25+AE25+AF25+AG25+AI25+AJ25</f>
        <v>3830.2369463980003</v>
      </c>
      <c r="H25" s="36">
        <f t="shared" si="2"/>
        <v>7366.4700965274442</v>
      </c>
      <c r="I25" s="38">
        <v>376.32517158518021</v>
      </c>
      <c r="J25" s="34">
        <v>350.64285323493471</v>
      </c>
      <c r="K25" s="34">
        <v>352.03197775460546</v>
      </c>
      <c r="L25" s="34">
        <v>357.10824671987598</v>
      </c>
      <c r="M25" s="8"/>
      <c r="N25" s="34">
        <v>358.19622123505746</v>
      </c>
      <c r="O25" s="12"/>
      <c r="P25" s="34">
        <v>372.22990145806398</v>
      </c>
      <c r="Q25" s="34">
        <v>352.92533970790294</v>
      </c>
      <c r="R25" s="8">
        <v>377.04144949118893</v>
      </c>
      <c r="S25" s="8"/>
      <c r="T25" s="8"/>
      <c r="U25" s="8"/>
      <c r="V25" s="8">
        <v>389.0185025353328</v>
      </c>
      <c r="W25" s="8">
        <v>373.34791659316249</v>
      </c>
      <c r="X25" s="34">
        <v>348.87417643879019</v>
      </c>
      <c r="Y25" s="8"/>
      <c r="Z25" s="34">
        <v>336.4469583671015</v>
      </c>
      <c r="AA25" s="8">
        <v>381.44805202252485</v>
      </c>
      <c r="AB25" s="8">
        <v>392.48522965504117</v>
      </c>
      <c r="AC25" s="34">
        <v>348.87156711683133</v>
      </c>
      <c r="AD25" s="8">
        <v>399.3977655526744</v>
      </c>
      <c r="AE25" s="8">
        <v>372.67022519465809</v>
      </c>
      <c r="AF25" s="8">
        <v>379.69892343536605</v>
      </c>
      <c r="AG25" s="8">
        <v>388.80371033287179</v>
      </c>
      <c r="AH25" s="34">
        <v>358.9059080962802</v>
      </c>
      <c r="AI25" s="8"/>
      <c r="AJ25" s="11"/>
    </row>
    <row r="26" spans="1:36" ht="13.5" customHeight="1">
      <c r="A26" s="28">
        <v>25</v>
      </c>
      <c r="B26" s="17">
        <v>167</v>
      </c>
      <c r="C26" s="17" t="s">
        <v>38</v>
      </c>
      <c r="D26" s="17" t="s">
        <v>8</v>
      </c>
      <c r="E26" s="18">
        <f t="shared" si="0"/>
        <v>11</v>
      </c>
      <c r="F26" s="17">
        <f t="shared" si="3"/>
        <v>376.83224574399389</v>
      </c>
      <c r="G26" s="2">
        <f>I26+J26+K26+L26+M26+N26+O26+P26+R26+Q26+S26+T26+U26+V26+W26+X26+Y26+Z26+AA26+AB26+AC26+AD26+AE26+AF26+AG26+AH26+AI26</f>
        <v>3768.3224574399387</v>
      </c>
      <c r="H26" s="36">
        <f t="shared" si="2"/>
        <v>4116.7521556140782</v>
      </c>
      <c r="I26" s="38">
        <v>372.09954296304443</v>
      </c>
      <c r="J26" s="8"/>
      <c r="K26" s="8"/>
      <c r="L26" s="8"/>
      <c r="M26" s="8"/>
      <c r="N26" s="8">
        <v>393.42815198947585</v>
      </c>
      <c r="O26" s="8">
        <v>349.7957273205318</v>
      </c>
      <c r="P26" s="8">
        <v>376.49540732153196</v>
      </c>
      <c r="Q26" s="8">
        <v>385.74060690772501</v>
      </c>
      <c r="R26" s="8"/>
      <c r="S26" s="8"/>
      <c r="T26" s="8"/>
      <c r="U26" s="8"/>
      <c r="V26" s="8">
        <v>387.2437695544287</v>
      </c>
      <c r="W26" s="8">
        <v>405.82683555022413</v>
      </c>
      <c r="X26" s="8"/>
      <c r="Y26" s="8">
        <v>382</v>
      </c>
      <c r="Z26" s="8"/>
      <c r="AA26" s="8"/>
      <c r="AB26" s="8"/>
      <c r="AC26" s="8"/>
      <c r="AD26" s="8">
        <v>355.01963017715627</v>
      </c>
      <c r="AE26" s="8">
        <v>360.67278565582092</v>
      </c>
      <c r="AF26" s="8"/>
      <c r="AG26" s="8"/>
      <c r="AH26" s="8"/>
      <c r="AI26" s="8"/>
      <c r="AJ26" s="47">
        <v>348.42969817413984</v>
      </c>
    </row>
    <row r="27" spans="1:36" ht="13.5" customHeight="1">
      <c r="A27" s="28">
        <v>26</v>
      </c>
      <c r="B27" s="17">
        <v>106</v>
      </c>
      <c r="C27" s="17" t="s">
        <v>21</v>
      </c>
      <c r="D27" s="17" t="s">
        <v>15</v>
      </c>
      <c r="E27" s="18">
        <f t="shared" si="0"/>
        <v>27</v>
      </c>
      <c r="F27" s="17">
        <f t="shared" si="3"/>
        <v>370.94149149279565</v>
      </c>
      <c r="G27" s="2">
        <f>P27+R27+S27+T27+V27+W27+Y27+Z27+AA27+AB27+AE27</f>
        <v>3709.4149149279565</v>
      </c>
      <c r="H27" s="36">
        <f t="shared" si="2"/>
        <v>9369.9924341537462</v>
      </c>
      <c r="I27" s="39">
        <v>354.51932590975491</v>
      </c>
      <c r="J27" s="34">
        <v>331.04358028218678</v>
      </c>
      <c r="K27" s="34">
        <v>334.65137295794227</v>
      </c>
      <c r="L27" s="34">
        <v>337.7872402907276</v>
      </c>
      <c r="M27" s="34">
        <v>344.08890361246222</v>
      </c>
      <c r="N27" s="34">
        <v>323.68877619111174</v>
      </c>
      <c r="O27" s="34">
        <v>336.8089544821529</v>
      </c>
      <c r="P27" s="8">
        <v>360.51188299817193</v>
      </c>
      <c r="Q27" s="34">
        <v>319.08161725581135</v>
      </c>
      <c r="R27" s="8">
        <v>361.57594283549531</v>
      </c>
      <c r="S27" s="8">
        <v>371.70726692069934</v>
      </c>
      <c r="T27" s="8">
        <v>374.45384073291052</v>
      </c>
      <c r="U27" s="34">
        <v>338.92123616354206</v>
      </c>
      <c r="V27" s="8">
        <v>378.96213183730708</v>
      </c>
      <c r="W27" s="8">
        <v>371.84348869209327</v>
      </c>
      <c r="X27" s="34">
        <v>299.37861604251748</v>
      </c>
      <c r="Y27" s="8">
        <v>380.51689860834983</v>
      </c>
      <c r="Z27" s="8">
        <v>359.56019350149143</v>
      </c>
      <c r="AA27" s="8">
        <v>369.15119332973973</v>
      </c>
      <c r="AB27" s="8">
        <v>381.13207547169816</v>
      </c>
      <c r="AC27" s="34">
        <v>351.90791262575908</v>
      </c>
      <c r="AD27" s="34">
        <v>355.73273877323504</v>
      </c>
      <c r="AE27" s="8"/>
      <c r="AF27" s="34">
        <v>348.12404595484838</v>
      </c>
      <c r="AG27" s="34">
        <v>330.95133565229139</v>
      </c>
      <c r="AH27" s="34">
        <v>318.28784214365237</v>
      </c>
      <c r="AI27" s="34">
        <v>342.24418981090957</v>
      </c>
      <c r="AJ27" s="47">
        <v>293.35983107688492</v>
      </c>
    </row>
    <row r="28" spans="1:36" ht="13.5" customHeight="1">
      <c r="A28" s="28">
        <v>27</v>
      </c>
      <c r="B28" s="17">
        <v>112</v>
      </c>
      <c r="C28" s="17" t="s">
        <v>87</v>
      </c>
      <c r="D28" s="17" t="s">
        <v>12</v>
      </c>
      <c r="E28" s="18">
        <f t="shared" si="0"/>
        <v>12</v>
      </c>
      <c r="F28" s="17">
        <f t="shared" si="3"/>
        <v>366.55006879713244</v>
      </c>
      <c r="G28" s="2">
        <f>I28+J28+L28+M28+O28+P28+R28+Q28+S28+T28+U28+V28+W28+X28+Y28+Z28+AA28+AB28+AC28+AD28+AE28+AF28+AG28+AH28+AI28+AJ28</f>
        <v>3665.5006879713242</v>
      </c>
      <c r="H28" s="36">
        <f t="shared" si="2"/>
        <v>4131.7530695128316</v>
      </c>
      <c r="I28" s="38"/>
      <c r="J28" s="12"/>
      <c r="K28" s="42">
        <v>156.68821689259642</v>
      </c>
      <c r="L28" s="12">
        <v>324.28812652731608</v>
      </c>
      <c r="M28" s="12"/>
      <c r="N28" s="42">
        <v>309.56416464891038</v>
      </c>
      <c r="O28" s="12"/>
      <c r="P28" s="8">
        <v>353.16471217728633</v>
      </c>
      <c r="Q28" s="8">
        <v>350.66273815291026</v>
      </c>
      <c r="R28" s="8">
        <v>364.4276364776423</v>
      </c>
      <c r="S28" s="8"/>
      <c r="T28" s="8">
        <v>379.0961945031712</v>
      </c>
      <c r="U28" s="8"/>
      <c r="V28" s="8">
        <v>399.35672672348687</v>
      </c>
      <c r="W28" s="8"/>
      <c r="X28" s="8"/>
      <c r="Y28" s="8"/>
      <c r="Z28" s="8"/>
      <c r="AA28" s="8">
        <v>362.0359432523253</v>
      </c>
      <c r="AB28" s="8">
        <v>401.66952544311039</v>
      </c>
      <c r="AC28" s="8">
        <v>356.82724553611888</v>
      </c>
      <c r="AD28" s="8">
        <v>373.9718391779561</v>
      </c>
      <c r="AE28" s="8"/>
      <c r="AF28" s="8"/>
      <c r="AG28" s="8"/>
      <c r="AH28" s="8"/>
      <c r="AI28" s="8"/>
      <c r="AJ28" s="11"/>
    </row>
    <row r="29" spans="1:36" ht="13.5" customHeight="1">
      <c r="A29" s="28">
        <v>28</v>
      </c>
      <c r="B29" s="17">
        <v>109</v>
      </c>
      <c r="C29" s="17" t="s">
        <v>73</v>
      </c>
      <c r="D29" s="17" t="s">
        <v>56</v>
      </c>
      <c r="E29" s="18">
        <f t="shared" si="0"/>
        <v>10</v>
      </c>
      <c r="F29" s="17">
        <f t="shared" si="3"/>
        <v>365.25962823261381</v>
      </c>
      <c r="G29" s="2">
        <f>I29+J29+K29+L29+M29+N29+O29+P29+R29+Q29+S29+T29+U29+V29+W29+X29+Y29+Z29+AA29+AB29+AC29+AD29+AE29+AF29+AG29+AH29+AI29+AJ29</f>
        <v>3652.596282326138</v>
      </c>
      <c r="H29" s="36">
        <f t="shared" si="2"/>
        <v>3652.596282326138</v>
      </c>
      <c r="I29" s="38">
        <v>331.87793500965915</v>
      </c>
      <c r="J29" s="8">
        <v>347.84590975130845</v>
      </c>
      <c r="K29" s="8">
        <v>373.93117831074039</v>
      </c>
      <c r="L29" s="8">
        <v>337.36772001216627</v>
      </c>
      <c r="M29" s="8"/>
      <c r="N29" s="8">
        <v>371.69930029932698</v>
      </c>
      <c r="O29" s="8"/>
      <c r="P29" s="8">
        <v>391.35863022249964</v>
      </c>
      <c r="Q29" s="8"/>
      <c r="R29" s="8">
        <v>344.7505584512287</v>
      </c>
      <c r="S29" s="8"/>
      <c r="T29" s="8">
        <v>409.79563072586325</v>
      </c>
      <c r="U29" s="8">
        <v>369.44142299571308</v>
      </c>
      <c r="V29" s="8">
        <v>374.52799654763191</v>
      </c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11"/>
    </row>
    <row r="30" spans="1:36" ht="13.5" customHeight="1">
      <c r="A30" s="28">
        <v>29</v>
      </c>
      <c r="B30" s="17">
        <v>133</v>
      </c>
      <c r="C30" s="17" t="s">
        <v>98</v>
      </c>
      <c r="D30" s="17" t="s">
        <v>42</v>
      </c>
      <c r="E30" s="18">
        <f t="shared" si="0"/>
        <v>10</v>
      </c>
      <c r="F30" s="17">
        <f t="shared" si="3"/>
        <v>361.45702928363772</v>
      </c>
      <c r="G30" s="2">
        <f>I30+J30+K30+L30+M30+N30+O30+P30+R30+Q30+S30+T30+U30+V30+W30+X30+Y30+Z30+AA30+AB30+AC30+AD30+AE30+AF30+AG30+AH30+AI30+AJ30</f>
        <v>3614.5702928363771</v>
      </c>
      <c r="H30" s="36">
        <f t="shared" si="2"/>
        <v>3614.5702928363771</v>
      </c>
      <c r="I30" s="38"/>
      <c r="J30" s="8"/>
      <c r="K30" s="8"/>
      <c r="L30" s="8">
        <v>336.88946689460602</v>
      </c>
      <c r="M30" s="8"/>
      <c r="N30" s="8">
        <v>354.86835332024179</v>
      </c>
      <c r="O30" s="8"/>
      <c r="P30" s="8"/>
      <c r="Q30" s="8"/>
      <c r="R30" s="8"/>
      <c r="S30" s="8"/>
      <c r="T30" s="8"/>
      <c r="U30" s="8"/>
      <c r="V30" s="8">
        <v>348.51116625310169</v>
      </c>
      <c r="W30" s="8"/>
      <c r="X30" s="8"/>
      <c r="Y30" s="8">
        <v>343.58615148487308</v>
      </c>
      <c r="Z30" s="8"/>
      <c r="AA30" s="8"/>
      <c r="AB30" s="8">
        <v>389.3653516295027</v>
      </c>
      <c r="AC30" s="8"/>
      <c r="AD30" s="8"/>
      <c r="AE30" s="8">
        <v>356.45397116333083</v>
      </c>
      <c r="AF30" s="8">
        <v>368.26946252108939</v>
      </c>
      <c r="AG30" s="8">
        <v>374.02541848187047</v>
      </c>
      <c r="AH30" s="8">
        <v>377.35191370110181</v>
      </c>
      <c r="AI30" s="8"/>
      <c r="AJ30" s="11">
        <v>365.24903738666012</v>
      </c>
    </row>
    <row r="31" spans="1:36" ht="13.5" customHeight="1">
      <c r="A31" s="28">
        <v>30</v>
      </c>
      <c r="B31" s="17">
        <v>140</v>
      </c>
      <c r="C31" s="17" t="s">
        <v>103</v>
      </c>
      <c r="D31" s="17" t="s">
        <v>11</v>
      </c>
      <c r="E31" s="18">
        <f t="shared" si="0"/>
        <v>11</v>
      </c>
      <c r="F31" s="17">
        <f t="shared" si="3"/>
        <v>359.15742347503982</v>
      </c>
      <c r="G31" s="2">
        <f>I31+J31+K31+L31+M31+O31+P31+R31+Q31+S31+T31+U31+V31+W31+X31+Y31+Z31+AA31+AB31+AC31+AD31+AE31+AF31+AG31+AH31+AI31+AJ31</f>
        <v>3591.5742347503983</v>
      </c>
      <c r="H31" s="36">
        <f t="shared" si="2"/>
        <v>3909.4804710471326</v>
      </c>
      <c r="I31" s="38"/>
      <c r="J31" s="8"/>
      <c r="K31" s="8"/>
      <c r="L31" s="8"/>
      <c r="M31" s="8">
        <v>320.55293710189892</v>
      </c>
      <c r="N31" s="34">
        <v>317.90623629673405</v>
      </c>
      <c r="O31" s="8"/>
      <c r="P31" s="8">
        <v>357.1086190752219</v>
      </c>
      <c r="Q31" s="8"/>
      <c r="R31" s="8"/>
      <c r="S31" s="8"/>
      <c r="T31" s="8">
        <v>341.55949025135067</v>
      </c>
      <c r="U31" s="8">
        <v>369.24387356836644</v>
      </c>
      <c r="V31" s="8">
        <v>374.62779156327542</v>
      </c>
      <c r="W31" s="8"/>
      <c r="X31" s="8">
        <v>374.07688890554005</v>
      </c>
      <c r="Y31" s="8"/>
      <c r="Z31" s="8"/>
      <c r="AA31" s="8">
        <v>360.98654708520178</v>
      </c>
      <c r="AB31" s="8">
        <v>364.3548694492091</v>
      </c>
      <c r="AC31" s="8"/>
      <c r="AD31" s="8">
        <v>360.38339432421299</v>
      </c>
      <c r="AE31" s="8">
        <v>368.67982342612095</v>
      </c>
      <c r="AF31" s="8"/>
      <c r="AG31" s="8"/>
      <c r="AH31" s="8"/>
      <c r="AI31" s="8"/>
      <c r="AJ31" s="11"/>
    </row>
    <row r="32" spans="1:36" ht="13.5" customHeight="1">
      <c r="A32" s="28">
        <v>31</v>
      </c>
      <c r="B32" s="17">
        <v>113</v>
      </c>
      <c r="C32" s="17" t="s">
        <v>80</v>
      </c>
      <c r="D32" s="17" t="s">
        <v>48</v>
      </c>
      <c r="E32" s="18">
        <f t="shared" si="0"/>
        <v>6</v>
      </c>
      <c r="F32" s="17">
        <f>G32/E32</f>
        <v>503.14095511082445</v>
      </c>
      <c r="G32" s="2">
        <f>I32+J32+K32+L32+M32+N32+O32+P32+R32+Q32+S32+T32+U32+V32+W32+X32+Y32+Z32+AA32+AB32+AC32+AD32+AE32+AF32+AG32+AH32+AI32+AJ32</f>
        <v>3018.8457306649466</v>
      </c>
      <c r="H32" s="36">
        <f t="shared" si="2"/>
        <v>3018.8457306649466</v>
      </c>
      <c r="I32" s="38"/>
      <c r="J32" s="12">
        <v>489.72650622184665</v>
      </c>
      <c r="K32" s="12"/>
      <c r="L32" s="12"/>
      <c r="M32" s="12"/>
      <c r="N32" s="12"/>
      <c r="O32" s="12"/>
      <c r="P32" s="8"/>
      <c r="Q32" s="8">
        <v>501.83096801861547</v>
      </c>
      <c r="R32" s="8"/>
      <c r="S32" s="8"/>
      <c r="T32" s="8"/>
      <c r="U32" s="8"/>
      <c r="V32" s="8"/>
      <c r="W32" s="8"/>
      <c r="X32" s="8"/>
      <c r="Y32" s="8"/>
      <c r="Z32" s="8">
        <v>493.87370602143903</v>
      </c>
      <c r="AA32" s="8"/>
      <c r="AB32" s="8">
        <v>527.94644558795505</v>
      </c>
      <c r="AC32" s="8"/>
      <c r="AD32" s="8"/>
      <c r="AE32" s="8"/>
      <c r="AF32" s="8">
        <v>501.68715353097133</v>
      </c>
      <c r="AG32" s="8"/>
      <c r="AH32" s="8">
        <v>503.78095128411849</v>
      </c>
      <c r="AI32" s="8"/>
      <c r="AJ32" s="11"/>
    </row>
    <row r="33" spans="1:36" ht="13.5" customHeight="1">
      <c r="A33" s="28">
        <v>32</v>
      </c>
      <c r="B33" s="17">
        <v>161</v>
      </c>
      <c r="C33" s="17" t="s">
        <v>54</v>
      </c>
      <c r="D33" s="17" t="s">
        <v>48</v>
      </c>
      <c r="E33" s="18">
        <f t="shared" si="0"/>
        <v>12</v>
      </c>
      <c r="F33" s="17">
        <f>G33/10</f>
        <v>286.09115218201271</v>
      </c>
      <c r="G33" s="2">
        <f>J33+L33+M33+N33+O33+P33+R33+Q33+S33+T33+U33+V33+W33+X33+Y33+Z33+AA33+AB33+AC33+AD33+AE33+AF33+AG33+AH33+AI33+AJ33</f>
        <v>2860.9115218201268</v>
      </c>
      <c r="H33" s="36">
        <f t="shared" si="2"/>
        <v>3339.8704677925389</v>
      </c>
      <c r="I33" s="39">
        <v>249.90576557616509</v>
      </c>
      <c r="J33" s="8"/>
      <c r="K33" s="34">
        <v>229.05318039624626</v>
      </c>
      <c r="L33" s="8">
        <v>280.52639306952506</v>
      </c>
      <c r="M33" s="8">
        <v>306.04925537201291</v>
      </c>
      <c r="N33" s="8"/>
      <c r="O33" s="8"/>
      <c r="P33" s="8">
        <v>293.37907433004864</v>
      </c>
      <c r="Q33" s="8"/>
      <c r="R33" s="8">
        <v>284.82449608757577</v>
      </c>
      <c r="S33" s="8"/>
      <c r="T33" s="8">
        <v>297.59880784590098</v>
      </c>
      <c r="U33" s="8"/>
      <c r="V33" s="8">
        <v>293.47219225374909</v>
      </c>
      <c r="W33" s="8"/>
      <c r="X33" s="8">
        <v>302.64850862498065</v>
      </c>
      <c r="Y33" s="8"/>
      <c r="Z33" s="8"/>
      <c r="AA33" s="8"/>
      <c r="AB33" s="8">
        <v>291.91966838193264</v>
      </c>
      <c r="AC33" s="8"/>
      <c r="AD33" s="8">
        <v>253.93027651891521</v>
      </c>
      <c r="AE33" s="8"/>
      <c r="AF33" s="8"/>
      <c r="AG33" s="8"/>
      <c r="AH33" s="8"/>
      <c r="AI33" s="8"/>
      <c r="AJ33" s="11">
        <v>256.56284933548625</v>
      </c>
    </row>
    <row r="34" spans="1:36" ht="13.5" customHeight="1">
      <c r="A34" s="28">
        <v>33</v>
      </c>
      <c r="B34" s="17">
        <v>169</v>
      </c>
      <c r="C34" s="17" t="s">
        <v>57</v>
      </c>
      <c r="D34" s="17" t="s">
        <v>58</v>
      </c>
      <c r="E34" s="18">
        <f t="shared" si="0"/>
        <v>26</v>
      </c>
      <c r="F34" s="17">
        <f>G34/10</f>
        <v>285.35670175143116</v>
      </c>
      <c r="G34" s="2">
        <f>T34+V34+W34+Y34+Z34+AA34+AB34+AC34+AD34+AE34+AF34+AI34</f>
        <v>2853.5670175143114</v>
      </c>
      <c r="H34" s="36">
        <f t="shared" si="2"/>
        <v>6483.9506858766645</v>
      </c>
      <c r="I34" s="39">
        <v>252.15718301895686</v>
      </c>
      <c r="J34" s="34">
        <v>191.97938006455888</v>
      </c>
      <c r="K34" s="34">
        <v>209.48905109489067</v>
      </c>
      <c r="L34" s="34">
        <v>242.38728014515402</v>
      </c>
      <c r="M34" s="34">
        <v>194.38329142134376</v>
      </c>
      <c r="N34" s="34">
        <v>247.04200110579404</v>
      </c>
      <c r="O34" s="34">
        <v>201.24528323692743</v>
      </c>
      <c r="P34" s="34">
        <v>245.87104829000759</v>
      </c>
      <c r="Q34" s="34">
        <v>251.14797843023587</v>
      </c>
      <c r="R34" s="34">
        <v>215.28915363613817</v>
      </c>
      <c r="S34" s="34">
        <v>167.92055158941798</v>
      </c>
      <c r="T34" s="8">
        <v>268.58703312191687</v>
      </c>
      <c r="U34" s="34">
        <v>264.32593256126427</v>
      </c>
      <c r="V34" s="8">
        <v>264.87485165605779</v>
      </c>
      <c r="W34" s="8">
        <v>284.69957308682922</v>
      </c>
      <c r="X34" s="34">
        <v>202.0327444190516</v>
      </c>
      <c r="Y34" s="8">
        <v>281.37650779262265</v>
      </c>
      <c r="Z34" s="8">
        <v>274.91749450659643</v>
      </c>
      <c r="AA34" s="8"/>
      <c r="AB34" s="8">
        <v>294.09948542024028</v>
      </c>
      <c r="AC34" s="8"/>
      <c r="AD34" s="8">
        <v>298.34961103167484</v>
      </c>
      <c r="AE34" s="8">
        <v>310.29081522005276</v>
      </c>
      <c r="AF34" s="8">
        <v>271.66285048606085</v>
      </c>
      <c r="AG34" s="34">
        <v>263.23213220312289</v>
      </c>
      <c r="AH34" s="34">
        <v>230.02188183807448</v>
      </c>
      <c r="AI34" s="8">
        <v>304.70879519225946</v>
      </c>
      <c r="AJ34" s="47">
        <v>251.85877530741527</v>
      </c>
    </row>
    <row r="35" spans="1:36" ht="13.5" customHeight="1">
      <c r="A35" s="28">
        <v>34</v>
      </c>
      <c r="B35" s="17">
        <v>114</v>
      </c>
      <c r="C35" s="17" t="s">
        <v>81</v>
      </c>
      <c r="D35" s="17" t="s">
        <v>82</v>
      </c>
      <c r="E35" s="18">
        <f t="shared" si="0"/>
        <v>23</v>
      </c>
      <c r="F35" s="17">
        <f>G35/10</f>
        <v>284.21564310735022</v>
      </c>
      <c r="G35" s="2">
        <f>I35+L35+P35+T35+X35+Y35+Z35+AA35+AB35+AC35+AD35+AE35+AG35+AI35+AJ35</f>
        <v>2842.1564310735021</v>
      </c>
      <c r="H35" s="36">
        <f t="shared" si="2"/>
        <v>5482.0483325196992</v>
      </c>
      <c r="I35" s="38"/>
      <c r="J35" s="42">
        <v>158.41484246296363</v>
      </c>
      <c r="K35" s="42">
        <v>180.74661105318035</v>
      </c>
      <c r="L35" s="12"/>
      <c r="M35" s="42">
        <v>143.40827297504859</v>
      </c>
      <c r="N35" s="42">
        <v>230.66481096642576</v>
      </c>
      <c r="O35" s="42">
        <v>207.55606663854428</v>
      </c>
      <c r="P35" s="8"/>
      <c r="Q35" s="34">
        <v>185.77793308290381</v>
      </c>
      <c r="R35" s="34">
        <v>201.80271975545713</v>
      </c>
      <c r="S35" s="34">
        <v>197.68414694486034</v>
      </c>
      <c r="T35" s="8"/>
      <c r="U35" s="34">
        <v>237.34084074476925</v>
      </c>
      <c r="V35" s="34">
        <v>216.56597259682815</v>
      </c>
      <c r="W35" s="34">
        <v>207.52496207176375</v>
      </c>
      <c r="X35" s="8">
        <v>278.75145176915134</v>
      </c>
      <c r="Y35" s="8">
        <v>264.32493124156611</v>
      </c>
      <c r="Z35" s="8">
        <v>251.93125516964801</v>
      </c>
      <c r="AA35" s="8">
        <v>281.05696558209945</v>
      </c>
      <c r="AB35" s="8">
        <v>303.01886792452831</v>
      </c>
      <c r="AC35" s="8">
        <v>266.89930209371869</v>
      </c>
      <c r="AD35" s="8">
        <v>289.82381310132564</v>
      </c>
      <c r="AE35" s="8"/>
      <c r="AF35" s="34">
        <v>224.90961677512644</v>
      </c>
      <c r="AG35" s="8">
        <v>287.64310560264767</v>
      </c>
      <c r="AH35" s="34">
        <v>247.49510537832543</v>
      </c>
      <c r="AI35" s="8">
        <v>314.94074678655625</v>
      </c>
      <c r="AJ35" s="11">
        <v>303.7659918022606</v>
      </c>
    </row>
    <row r="36" spans="1:36" ht="13.5" customHeight="1">
      <c r="A36" s="28">
        <v>35</v>
      </c>
      <c r="B36" s="17">
        <v>135</v>
      </c>
      <c r="C36" s="17" t="s">
        <v>107</v>
      </c>
      <c r="D36" s="17" t="s">
        <v>108</v>
      </c>
      <c r="E36" s="18">
        <f t="shared" si="0"/>
        <v>17</v>
      </c>
      <c r="F36" s="17">
        <f>G36/10</f>
        <v>278.81662203976538</v>
      </c>
      <c r="G36" s="2">
        <f>I36+J36+K36+L36+M36+N36+O36+Q36+U36+V36+W36+X36+Y36+Z36+AA36+AB36+AD36+AE36+AG36+AI36+AJ36</f>
        <v>2788.1662203976539</v>
      </c>
      <c r="H36" s="36">
        <f t="shared" si="2"/>
        <v>4275.3436124616937</v>
      </c>
      <c r="I36" s="38"/>
      <c r="J36" s="8"/>
      <c r="K36" s="8"/>
      <c r="L36" s="8"/>
      <c r="M36" s="8"/>
      <c r="N36" s="8"/>
      <c r="O36" s="8"/>
      <c r="P36" s="34">
        <v>196.6937173942124</v>
      </c>
      <c r="Q36" s="8"/>
      <c r="R36" s="34">
        <v>238.69838408381338</v>
      </c>
      <c r="S36" s="34">
        <v>244.17084878199239</v>
      </c>
      <c r="T36" s="34">
        <v>231.50399342259811</v>
      </c>
      <c r="U36" s="8">
        <v>263.92123616354206</v>
      </c>
      <c r="V36" s="8">
        <v>267.00021577300674</v>
      </c>
      <c r="W36" s="8">
        <v>330.85417916240351</v>
      </c>
      <c r="X36" s="8">
        <v>271.47146504246928</v>
      </c>
      <c r="Y36" s="8">
        <v>270.62495493361075</v>
      </c>
      <c r="Z36" s="8">
        <v>260.44498659024646</v>
      </c>
      <c r="AA36" s="8"/>
      <c r="AB36" s="8">
        <v>263.6230226796265</v>
      </c>
      <c r="AC36" s="34">
        <v>191.02238738330459</v>
      </c>
      <c r="AD36" s="8">
        <v>286.96895523834917</v>
      </c>
      <c r="AE36" s="8">
        <v>293.98711374463949</v>
      </c>
      <c r="AF36" s="34">
        <v>197.78259821643769</v>
      </c>
      <c r="AG36" s="8">
        <v>279.27009106976016</v>
      </c>
      <c r="AH36" s="34">
        <v>187.30546278168072</v>
      </c>
      <c r="AI36" s="8"/>
      <c r="AJ36" s="11"/>
    </row>
    <row r="37" spans="1:36" ht="13.5" customHeight="1">
      <c r="A37" s="28">
        <v>36</v>
      </c>
      <c r="B37" s="17">
        <v>102</v>
      </c>
      <c r="C37" s="17" t="s">
        <v>74</v>
      </c>
      <c r="D37" s="17" t="s">
        <v>15</v>
      </c>
      <c r="E37" s="18">
        <f t="shared" si="0"/>
        <v>9</v>
      </c>
      <c r="F37" s="17">
        <f>G37/E37</f>
        <v>299.26381973481017</v>
      </c>
      <c r="G37" s="2">
        <f>I37+J37+K37+L37+M37+N37+O37+P37+R37+Q37+S37+T37+U37+V37+W37+X37+Y37+Z37+AA37+AB37+AC37+AD37+AE37+AF37+AG37+AH37+AI37+AJ37</f>
        <v>2693.3743776132915</v>
      </c>
      <c r="H37" s="36">
        <f t="shared" si="2"/>
        <v>2693.3743776132915</v>
      </c>
      <c r="I37" s="38">
        <v>312.61641877777959</v>
      </c>
      <c r="J37" s="8"/>
      <c r="K37" s="8">
        <v>264.46715328467155</v>
      </c>
      <c r="L37" s="8"/>
      <c r="M37" s="8"/>
      <c r="N37" s="8"/>
      <c r="O37" s="8"/>
      <c r="P37" s="8"/>
      <c r="Q37" s="8"/>
      <c r="R37" s="8">
        <v>295.65387780695221</v>
      </c>
      <c r="S37" s="8"/>
      <c r="T37" s="8">
        <v>292.29504345783414</v>
      </c>
      <c r="U37" s="8"/>
      <c r="V37" s="8">
        <v>332.70039918006262</v>
      </c>
      <c r="W37" s="8">
        <v>252.59005750979088</v>
      </c>
      <c r="X37" s="8"/>
      <c r="Y37" s="8"/>
      <c r="Z37" s="8"/>
      <c r="AA37" s="8"/>
      <c r="AB37" s="8"/>
      <c r="AC37" s="8"/>
      <c r="AD37" s="8">
        <v>328.42498121804033</v>
      </c>
      <c r="AE37" s="8"/>
      <c r="AF37" s="8">
        <v>303.7037037037037</v>
      </c>
      <c r="AG37" s="8">
        <v>310.92274267445657</v>
      </c>
      <c r="AH37" s="8"/>
      <c r="AI37" s="8"/>
      <c r="AJ37" s="11"/>
    </row>
    <row r="38" spans="1:36" ht="13.5" customHeight="1">
      <c r="A38" s="28">
        <v>37</v>
      </c>
      <c r="B38" s="17">
        <v>147</v>
      </c>
      <c r="C38" s="17" t="s">
        <v>112</v>
      </c>
      <c r="D38" s="17" t="s">
        <v>113</v>
      </c>
      <c r="E38" s="18">
        <f t="shared" si="0"/>
        <v>14</v>
      </c>
      <c r="F38" s="17">
        <f>G38/10</f>
        <v>267.13674863350002</v>
      </c>
      <c r="G38" s="2">
        <f>I38+J38+K38+L38+M38+N38+O38+P38+R38+Q38+S38+V38+W38+X38+Y38+Z38+AA38+AB38+AC38+AE38+AF38+AG38+AH38+AI38</f>
        <v>2671.3674863350002</v>
      </c>
      <c r="H38" s="36">
        <f t="shared" si="2"/>
        <v>3385.6556619399389</v>
      </c>
      <c r="I38" s="38"/>
      <c r="J38" s="8"/>
      <c r="K38" s="8"/>
      <c r="L38" s="8"/>
      <c r="M38" s="8"/>
      <c r="N38" s="8"/>
      <c r="O38" s="8"/>
      <c r="P38" s="8"/>
      <c r="Q38" s="8"/>
      <c r="R38" s="8"/>
      <c r="S38" s="8"/>
      <c r="T38" s="34">
        <v>230.81395348837214</v>
      </c>
      <c r="U38" s="34">
        <v>194.26706763068637</v>
      </c>
      <c r="V38" s="8">
        <v>258.75498975078222</v>
      </c>
      <c r="W38" s="8">
        <v>271.23593127050776</v>
      </c>
      <c r="X38" s="8">
        <v>255.64945595452821</v>
      </c>
      <c r="Y38" s="8"/>
      <c r="Z38" s="8">
        <v>253.58554253105967</v>
      </c>
      <c r="AA38" s="8">
        <v>275.60698679939901</v>
      </c>
      <c r="AB38" s="8">
        <v>263.39622641509425</v>
      </c>
      <c r="AC38" s="8"/>
      <c r="AD38" s="34">
        <v>50.859123185420344</v>
      </c>
      <c r="AE38" s="8">
        <v>248.40810672785665</v>
      </c>
      <c r="AF38" s="8"/>
      <c r="AG38" s="8">
        <v>272.9323562189727</v>
      </c>
      <c r="AH38" s="8">
        <v>286.10848784982147</v>
      </c>
      <c r="AI38" s="8">
        <v>285.68940281697849</v>
      </c>
      <c r="AJ38" s="47">
        <v>238.34803130045964</v>
      </c>
    </row>
    <row r="39" spans="1:36" ht="13.5" customHeight="1">
      <c r="A39" s="28">
        <v>38</v>
      </c>
      <c r="B39" s="17">
        <v>172</v>
      </c>
      <c r="C39" s="17" t="s">
        <v>105</v>
      </c>
      <c r="D39" s="17" t="s">
        <v>106</v>
      </c>
      <c r="E39" s="18">
        <f t="shared" si="0"/>
        <v>4</v>
      </c>
      <c r="F39" s="17">
        <f>G39/E39</f>
        <v>499.75304619993528</v>
      </c>
      <c r="G39" s="2">
        <f>I39+J39+K39+L39+M39+N39+O39+P39+R39+Q39+S39+T39+U39+V39+W39+X39+Y39+Z39+AA39+AB39+AC39+AD39+AE39+AF39+AG39+AH39+AI39+AJ39</f>
        <v>1999.0121847997411</v>
      </c>
      <c r="H39" s="36">
        <f t="shared" si="2"/>
        <v>1999.0121847997411</v>
      </c>
      <c r="I39" s="38"/>
      <c r="J39" s="8"/>
      <c r="K39" s="8"/>
      <c r="L39" s="8"/>
      <c r="M39" s="8"/>
      <c r="N39" s="8">
        <v>500.00190654134332</v>
      </c>
      <c r="O39" s="8"/>
      <c r="P39" s="8"/>
      <c r="Q39" s="8"/>
      <c r="R39" s="8"/>
      <c r="S39" s="8"/>
      <c r="T39" s="8"/>
      <c r="U39" s="8">
        <v>500.00079979525236</v>
      </c>
      <c r="V39" s="8"/>
      <c r="W39" s="8"/>
      <c r="X39" s="8"/>
      <c r="Y39" s="8"/>
      <c r="Z39" s="8"/>
      <c r="AA39" s="8"/>
      <c r="AB39" s="8"/>
      <c r="AC39" s="8"/>
      <c r="AD39" s="8">
        <v>500.00121173933064</v>
      </c>
      <c r="AE39" s="8"/>
      <c r="AF39" s="8"/>
      <c r="AG39" s="8"/>
      <c r="AH39" s="8"/>
      <c r="AI39" s="8">
        <v>499.00826672381487</v>
      </c>
      <c r="AJ39" s="11"/>
    </row>
    <row r="40" spans="1:36" ht="13.5" customHeight="1">
      <c r="A40" s="28">
        <v>39</v>
      </c>
      <c r="B40" s="17">
        <v>158</v>
      </c>
      <c r="C40" s="17" t="s">
        <v>21</v>
      </c>
      <c r="D40" s="17" t="s">
        <v>85</v>
      </c>
      <c r="E40" s="18">
        <f t="shared" si="0"/>
        <v>20</v>
      </c>
      <c r="F40" s="17">
        <f>G40/10</f>
        <v>185.61291779519496</v>
      </c>
      <c r="G40" s="2">
        <f>I40+J40+K40+L40+M40+O40+S40+T40+W40+Y40+AA40+AB40+AD40+AE40+AF40+AG40+AH40+AI40</f>
        <v>1856.1291779519497</v>
      </c>
      <c r="H40" s="36">
        <f t="shared" si="2"/>
        <v>3319.5380759117966</v>
      </c>
      <c r="I40" s="38"/>
      <c r="J40" s="8"/>
      <c r="K40" s="8"/>
      <c r="L40" s="8"/>
      <c r="M40" s="8"/>
      <c r="N40" s="34">
        <v>92.411012182799254</v>
      </c>
      <c r="O40" s="8"/>
      <c r="P40" s="34">
        <v>156.81433094038437</v>
      </c>
      <c r="Q40" s="34">
        <v>145.64673554801982</v>
      </c>
      <c r="R40" s="34">
        <v>149.83475068908319</v>
      </c>
      <c r="S40" s="8">
        <v>172.19241371776661</v>
      </c>
      <c r="T40" s="8">
        <v>183.71212121212125</v>
      </c>
      <c r="U40" s="34">
        <v>160.28216776505212</v>
      </c>
      <c r="V40" s="34">
        <v>157.78535980148877</v>
      </c>
      <c r="W40" s="8">
        <v>203.17538722083054</v>
      </c>
      <c r="X40" s="34">
        <v>154.5672523696619</v>
      </c>
      <c r="Y40" s="8">
        <v>204.85274879222084</v>
      </c>
      <c r="Z40" s="34">
        <v>164.56817251376503</v>
      </c>
      <c r="AA40" s="8"/>
      <c r="AB40" s="8">
        <v>197.06022489041368</v>
      </c>
      <c r="AC40" s="34">
        <v>166.94688661288876</v>
      </c>
      <c r="AD40" s="8">
        <v>173.26297166953441</v>
      </c>
      <c r="AE40" s="8"/>
      <c r="AF40" s="8">
        <v>181.07576122760508</v>
      </c>
      <c r="AG40" s="8">
        <v>185.86786441975391</v>
      </c>
      <c r="AH40" s="8">
        <v>174.03662328688199</v>
      </c>
      <c r="AI40" s="8">
        <v>180.8930615148214</v>
      </c>
      <c r="AJ40" s="47">
        <v>114.55222953670352</v>
      </c>
    </row>
    <row r="41" spans="1:36" ht="13.5" customHeight="1">
      <c r="A41" s="28">
        <v>40</v>
      </c>
      <c r="B41" s="17">
        <v>145</v>
      </c>
      <c r="C41" s="17" t="s">
        <v>109</v>
      </c>
      <c r="D41" s="17" t="s">
        <v>15</v>
      </c>
      <c r="E41" s="18">
        <f t="shared" si="0"/>
        <v>3</v>
      </c>
      <c r="F41" s="17">
        <f t="shared" ref="F41:F49" si="4">G41/E41</f>
        <v>428.79445505730155</v>
      </c>
      <c r="G41" s="2">
        <f t="shared" ref="G41:G49" si="5">I41+J41+K41+L41+M41+N41+O41+P41+R41+Q41+S41+T41+U41+V41+W41+X41+Y41+Z41+AA41+AB41+AC41+AD41+AE41+AF41+AG41+AH41+AI41+AJ41</f>
        <v>1286.3833651719046</v>
      </c>
      <c r="H41" s="36">
        <f t="shared" si="2"/>
        <v>1286.3833651719046</v>
      </c>
      <c r="I41" s="38"/>
      <c r="J41" s="8"/>
      <c r="K41" s="8"/>
      <c r="L41" s="8"/>
      <c r="M41" s="8"/>
      <c r="N41" s="8"/>
      <c r="O41" s="8"/>
      <c r="P41" s="8"/>
      <c r="Q41" s="8"/>
      <c r="R41" s="8"/>
      <c r="S41" s="8">
        <v>475.26522429203919</v>
      </c>
      <c r="T41" s="8"/>
      <c r="U41" s="8"/>
      <c r="V41" s="8"/>
      <c r="W41" s="8"/>
      <c r="X41" s="8">
        <v>410.20225753448119</v>
      </c>
      <c r="Y41" s="8"/>
      <c r="Z41" s="8"/>
      <c r="AA41" s="8"/>
      <c r="AB41" s="8"/>
      <c r="AC41" s="8"/>
      <c r="AD41" s="8"/>
      <c r="AE41" s="8"/>
      <c r="AF41" s="8">
        <v>400.91588334538437</v>
      </c>
      <c r="AG41" s="8"/>
      <c r="AH41" s="8"/>
      <c r="AI41" s="8"/>
      <c r="AJ41" s="11"/>
    </row>
    <row r="42" spans="1:36" ht="13.5" customHeight="1">
      <c r="A42" s="28">
        <v>41</v>
      </c>
      <c r="B42" s="17">
        <v>139</v>
      </c>
      <c r="C42" s="17" t="s">
        <v>55</v>
      </c>
      <c r="D42" s="17" t="s">
        <v>19</v>
      </c>
      <c r="E42" s="18">
        <f t="shared" si="0"/>
        <v>8</v>
      </c>
      <c r="F42" s="17">
        <f t="shared" si="4"/>
        <v>156.41530880340849</v>
      </c>
      <c r="G42" s="2">
        <f t="shared" si="5"/>
        <v>1251.3224704272679</v>
      </c>
      <c r="H42" s="36">
        <f t="shared" si="2"/>
        <v>1251.3224704272679</v>
      </c>
      <c r="I42" s="38">
        <v>179.36894347505154</v>
      </c>
      <c r="J42" s="8"/>
      <c r="K42" s="8"/>
      <c r="L42" s="8">
        <v>147.89558140266604</v>
      </c>
      <c r="M42" s="8">
        <v>174.43117649716157</v>
      </c>
      <c r="N42" s="8"/>
      <c r="O42" s="8"/>
      <c r="P42" s="8"/>
      <c r="Q42" s="8">
        <v>78.91071102392857</v>
      </c>
      <c r="R42" s="8">
        <v>201.32721976198877</v>
      </c>
      <c r="S42" s="8"/>
      <c r="T42" s="8"/>
      <c r="U42" s="8"/>
      <c r="V42" s="8"/>
      <c r="W42" s="8"/>
      <c r="X42" s="8">
        <v>253.20887813702564</v>
      </c>
      <c r="Y42" s="8"/>
      <c r="Z42" s="8"/>
      <c r="AA42" s="8"/>
      <c r="AB42" s="8"/>
      <c r="AC42" s="8"/>
      <c r="AD42" s="8"/>
      <c r="AE42" s="8"/>
      <c r="AF42" s="8">
        <v>83.947939262472914</v>
      </c>
      <c r="AG42" s="8"/>
      <c r="AH42" s="8"/>
      <c r="AI42" s="8"/>
      <c r="AJ42" s="11">
        <v>132.23202086697302</v>
      </c>
    </row>
    <row r="43" spans="1:36" ht="13.5" customHeight="1">
      <c r="A43" s="28">
        <v>42</v>
      </c>
      <c r="B43" s="17">
        <v>170</v>
      </c>
      <c r="C43" s="17" t="s">
        <v>86</v>
      </c>
      <c r="D43" s="17" t="s">
        <v>39</v>
      </c>
      <c r="E43" s="18">
        <f t="shared" si="0"/>
        <v>2</v>
      </c>
      <c r="F43" s="17">
        <f t="shared" si="4"/>
        <v>452.17252693613068</v>
      </c>
      <c r="G43" s="2">
        <f t="shared" si="5"/>
        <v>904.34505387226136</v>
      </c>
      <c r="H43" s="36">
        <f t="shared" si="2"/>
        <v>904.34505387226136</v>
      </c>
      <c r="I43" s="38"/>
      <c r="J43" s="8">
        <v>452.23737241718902</v>
      </c>
      <c r="K43" s="8"/>
      <c r="L43" s="8"/>
      <c r="M43" s="8"/>
      <c r="N43" s="8">
        <v>452.10768145507234</v>
      </c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11"/>
    </row>
    <row r="44" spans="1:36" ht="13.5" customHeight="1">
      <c r="A44" s="28">
        <v>43</v>
      </c>
      <c r="B44" s="17">
        <v>129</v>
      </c>
      <c r="C44" s="17" t="s">
        <v>97</v>
      </c>
      <c r="D44" s="17" t="s">
        <v>85</v>
      </c>
      <c r="E44" s="18">
        <f t="shared" si="0"/>
        <v>4</v>
      </c>
      <c r="F44" s="17">
        <f t="shared" si="4"/>
        <v>184.32523031313164</v>
      </c>
      <c r="G44" s="2">
        <f t="shared" si="5"/>
        <v>737.30092125252656</v>
      </c>
      <c r="H44" s="36">
        <f t="shared" si="2"/>
        <v>737.30092125252656</v>
      </c>
      <c r="I44" s="38"/>
      <c r="J44" s="8"/>
      <c r="K44" s="8"/>
      <c r="L44" s="8">
        <v>128.56303816585751</v>
      </c>
      <c r="M44" s="8"/>
      <c r="N44" s="8"/>
      <c r="O44" s="8">
        <v>163.42161072041517</v>
      </c>
      <c r="P44" s="8"/>
      <c r="Q44" s="8"/>
      <c r="R44" s="8">
        <v>245.97915115413264</v>
      </c>
      <c r="S44" s="8"/>
      <c r="T44" s="8">
        <v>199.33712121212125</v>
      </c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11"/>
    </row>
    <row r="45" spans="1:36" ht="13.5" customHeight="1">
      <c r="A45" s="28">
        <v>44</v>
      </c>
      <c r="B45" s="17">
        <v>141</v>
      </c>
      <c r="C45" s="17" t="s">
        <v>84</v>
      </c>
      <c r="D45" s="17" t="s">
        <v>88</v>
      </c>
      <c r="E45" s="18">
        <f t="shared" si="0"/>
        <v>1</v>
      </c>
      <c r="F45" s="17">
        <f t="shared" si="4"/>
        <v>273.40980187695516</v>
      </c>
      <c r="G45" s="2">
        <f t="shared" si="5"/>
        <v>273.40980187695516</v>
      </c>
      <c r="H45" s="36">
        <f t="shared" si="2"/>
        <v>273.40980187695516</v>
      </c>
      <c r="I45" s="38"/>
      <c r="J45" s="8"/>
      <c r="K45" s="8">
        <v>273.40980187695516</v>
      </c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11"/>
    </row>
    <row r="46" spans="1:36" ht="13.5" customHeight="1">
      <c r="A46" s="28">
        <v>45</v>
      </c>
      <c r="B46" s="17">
        <v>120</v>
      </c>
      <c r="C46" s="17" t="s">
        <v>117</v>
      </c>
      <c r="D46" s="17" t="s">
        <v>90</v>
      </c>
      <c r="E46" s="18">
        <f t="shared" si="0"/>
        <v>1</v>
      </c>
      <c r="F46" s="17">
        <f>G46/E46</f>
        <v>255.33662729975094</v>
      </c>
      <c r="G46" s="2">
        <f t="shared" si="5"/>
        <v>255.33662729975094</v>
      </c>
      <c r="H46" s="36">
        <f t="shared" si="2"/>
        <v>255.33662729975094</v>
      </c>
      <c r="I46" s="38"/>
      <c r="J46" s="12"/>
      <c r="K46" s="12"/>
      <c r="L46" s="12"/>
      <c r="M46" s="12"/>
      <c r="N46" s="12"/>
      <c r="O46" s="12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>
        <v>255.33662729975094</v>
      </c>
      <c r="AG46" s="8"/>
      <c r="AH46" s="8"/>
      <c r="AI46" s="8"/>
      <c r="AJ46" s="11"/>
    </row>
    <row r="47" spans="1:36" ht="13.5" customHeight="1">
      <c r="A47" s="28">
        <v>46</v>
      </c>
      <c r="B47" s="17">
        <v>108</v>
      </c>
      <c r="C47" s="17" t="s">
        <v>115</v>
      </c>
      <c r="D47" s="17" t="s">
        <v>116</v>
      </c>
      <c r="E47" s="18">
        <f t="shared" si="0"/>
        <v>1</v>
      </c>
      <c r="F47" s="17">
        <f t="shared" si="4"/>
        <v>252.55192303031777</v>
      </c>
      <c r="G47" s="2">
        <f t="shared" si="5"/>
        <v>252.55192303031777</v>
      </c>
      <c r="H47" s="36">
        <f t="shared" si="2"/>
        <v>252.55192303031777</v>
      </c>
      <c r="I47" s="38"/>
      <c r="J47" s="12"/>
      <c r="K47" s="12"/>
      <c r="L47" s="12"/>
      <c r="M47" s="12"/>
      <c r="N47" s="12"/>
      <c r="O47" s="12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>
        <v>252.55192303031777</v>
      </c>
      <c r="AE47" s="8"/>
      <c r="AF47" s="8"/>
      <c r="AG47" s="8"/>
      <c r="AH47" s="8"/>
      <c r="AI47" s="8"/>
      <c r="AJ47" s="11"/>
    </row>
    <row r="48" spans="1:36" ht="13.5" customHeight="1">
      <c r="A48" s="28">
        <v>47</v>
      </c>
      <c r="B48" s="17">
        <v>110</v>
      </c>
      <c r="C48" s="17" t="s">
        <v>75</v>
      </c>
      <c r="D48" s="17" t="s">
        <v>56</v>
      </c>
      <c r="E48" s="18">
        <f t="shared" si="0"/>
        <v>5</v>
      </c>
      <c r="F48" s="17">
        <f t="shared" si="4"/>
        <v>4.334206196590662</v>
      </c>
      <c r="G48" s="2">
        <f t="shared" si="5"/>
        <v>21.671030982953312</v>
      </c>
      <c r="H48" s="36">
        <f t="shared" si="2"/>
        <v>21.671030982953312</v>
      </c>
      <c r="I48" s="38">
        <v>14.992696832152888</v>
      </c>
      <c r="J48" s="12"/>
      <c r="K48" s="12">
        <v>0</v>
      </c>
      <c r="L48" s="12">
        <v>0</v>
      </c>
      <c r="M48" s="12"/>
      <c r="N48" s="12"/>
      <c r="O48" s="12"/>
      <c r="P48" s="8">
        <v>6.6783341508004241</v>
      </c>
      <c r="Q48" s="8"/>
      <c r="R48" s="8">
        <v>0</v>
      </c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11"/>
    </row>
    <row r="49" spans="1:36" ht="13.5" customHeight="1">
      <c r="A49" s="28">
        <v>48</v>
      </c>
      <c r="B49" s="17">
        <v>157</v>
      </c>
      <c r="C49" s="17" t="s">
        <v>84</v>
      </c>
      <c r="D49" s="17" t="s">
        <v>118</v>
      </c>
      <c r="E49" s="18">
        <f t="shared" si="0"/>
        <v>1</v>
      </c>
      <c r="F49" s="17">
        <f t="shared" si="4"/>
        <v>0</v>
      </c>
      <c r="G49" s="2">
        <f t="shared" si="5"/>
        <v>0</v>
      </c>
      <c r="H49" s="36">
        <f t="shared" si="2"/>
        <v>0</v>
      </c>
      <c r="I49" s="38"/>
      <c r="J49" s="12"/>
      <c r="K49" s="12"/>
      <c r="L49" s="12"/>
      <c r="M49" s="12"/>
      <c r="N49" s="12"/>
      <c r="O49" s="12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>
        <v>0</v>
      </c>
      <c r="AG49" s="8"/>
      <c r="AH49" s="8"/>
      <c r="AI49" s="8"/>
      <c r="AJ49" s="11"/>
    </row>
    <row r="50" spans="1:36" ht="13.5" customHeight="1">
      <c r="A50" s="28" t="s">
        <v>37</v>
      </c>
      <c r="B50" s="17">
        <v>175</v>
      </c>
      <c r="C50" s="17" t="s">
        <v>78</v>
      </c>
      <c r="D50" s="17" t="s">
        <v>19</v>
      </c>
      <c r="E50" s="18">
        <f t="shared" si="0"/>
        <v>14</v>
      </c>
      <c r="F50" s="17">
        <f t="shared" ref="F50:F71" si="6">G50/10</f>
        <v>488.56787358225449</v>
      </c>
      <c r="G50" s="2">
        <f>K50+L50+M50+N50+O50+P50+R50+S50+T50+U50+V50+W50+X50+Y50+Z50+AA50+AB50+AC50+AD50+AE50+AF50+AG50+AH50+AI50</f>
        <v>4885.6787358225447</v>
      </c>
      <c r="H50" s="58">
        <f t="shared" si="2"/>
        <v>6777.074838200454</v>
      </c>
      <c r="I50" s="34">
        <v>472.58877668012133</v>
      </c>
      <c r="J50" s="34">
        <v>472.08345238022866</v>
      </c>
      <c r="K50" s="8">
        <v>486.3149113660063</v>
      </c>
      <c r="L50" s="8">
        <v>481.67430543173884</v>
      </c>
      <c r="M50" s="8"/>
      <c r="N50" s="8">
        <v>482.0766048311757</v>
      </c>
      <c r="O50" s="8"/>
      <c r="P50" s="8">
        <v>488.38007758505375</v>
      </c>
      <c r="Q50" s="34">
        <v>472.28094697300605</v>
      </c>
      <c r="R50" s="8">
        <v>485.80162244777989</v>
      </c>
      <c r="S50" s="8"/>
      <c r="T50" s="8">
        <v>498.25581395348837</v>
      </c>
      <c r="U50" s="8"/>
      <c r="V50" s="8">
        <v>487</v>
      </c>
      <c r="W50" s="8">
        <v>501</v>
      </c>
      <c r="X50" s="8">
        <v>496</v>
      </c>
      <c r="Y50" s="8"/>
      <c r="Z50" s="8"/>
      <c r="AA50" s="8"/>
      <c r="AB50" s="8"/>
      <c r="AC50" s="8"/>
      <c r="AD50" s="8"/>
      <c r="AE50" s="8"/>
      <c r="AF50" s="8"/>
      <c r="AG50" s="8"/>
      <c r="AH50" s="8">
        <v>479.17540020730166</v>
      </c>
      <c r="AI50" s="8"/>
      <c r="AJ50" s="47">
        <v>474.44292634455348</v>
      </c>
    </row>
    <row r="51" spans="1:36" ht="13.5" customHeight="1">
      <c r="A51" s="32" t="s">
        <v>37</v>
      </c>
      <c r="B51" s="20">
        <v>174</v>
      </c>
      <c r="C51" s="20" t="s">
        <v>91</v>
      </c>
      <c r="D51" s="20" t="s">
        <v>42</v>
      </c>
      <c r="E51" s="21">
        <f t="shared" ref="E51" si="7">COUNT(I51:AJ51)</f>
        <v>11</v>
      </c>
      <c r="F51" s="20">
        <f t="shared" si="6"/>
        <v>468.01142511381533</v>
      </c>
      <c r="G51" s="55">
        <f>I51+J51+L51+M51+N51+O51+P51+R51+Q51+S51+T51+U51+V51+W51+X51+Y51+Z51+AA51+AB51+AC51+AD51+AE51+AF51+AG51+AH51+AI51+AJ51</f>
        <v>4680.1142511381531</v>
      </c>
      <c r="H51" s="56">
        <f t="shared" ref="H51" si="8">I51+J51+K51+L51+M51+N51+O51+P51+Q51+R51+S51+T51+U51+V51+W51+X51+Y51+Z51+AA51+AB51+AC51+AD51+AE51+AF51+AG51+AH51+AI51+AJ51</f>
        <v>5116.2602365396124</v>
      </c>
      <c r="I51" s="9"/>
      <c r="J51" s="9"/>
      <c r="K51" s="41">
        <v>436.14598540145994</v>
      </c>
      <c r="L51" s="9">
        <v>454.02372387175262</v>
      </c>
      <c r="M51" s="9"/>
      <c r="N51" s="9">
        <v>457.05324969971969</v>
      </c>
      <c r="O51" s="9"/>
      <c r="P51" s="9">
        <v>471.46519819859998</v>
      </c>
      <c r="Q51" s="9"/>
      <c r="R51" s="9">
        <v>450.18615040953102</v>
      </c>
      <c r="S51" s="9"/>
      <c r="T51" s="9">
        <v>467.75017618040874</v>
      </c>
      <c r="U51" s="9"/>
      <c r="V51" s="9">
        <v>478</v>
      </c>
      <c r="W51" s="9"/>
      <c r="X51" s="9"/>
      <c r="Y51" s="9"/>
      <c r="Z51" s="9">
        <v>474.30256748740487</v>
      </c>
      <c r="AA51" s="9"/>
      <c r="AB51" s="9">
        <v>490.94339622641525</v>
      </c>
      <c r="AC51" s="9"/>
      <c r="AD51" s="9"/>
      <c r="AE51" s="9">
        <v>467.73469145043828</v>
      </c>
      <c r="AF51" s="9">
        <v>468.65509761388284</v>
      </c>
      <c r="AG51" s="9"/>
      <c r="AH51" s="9"/>
      <c r="AI51" s="9"/>
      <c r="AJ51" s="57"/>
    </row>
    <row r="52" spans="1:36" ht="13.5" customHeight="1" thickBot="1">
      <c r="A52" s="33" t="s">
        <v>37</v>
      </c>
      <c r="B52" s="22">
        <v>173</v>
      </c>
      <c r="C52" s="22" t="s">
        <v>76</v>
      </c>
      <c r="D52" s="22" t="s">
        <v>77</v>
      </c>
      <c r="E52" s="23">
        <f t="shared" ref="E52" si="9">COUNT(I52:AJ52)</f>
        <v>14</v>
      </c>
      <c r="F52" s="22">
        <f t="shared" si="6"/>
        <v>410.77985642444753</v>
      </c>
      <c r="G52" s="24">
        <f>I52+J52+L52+M52+P52+R52+Q52+S52+T52+U52+V52+W52+X52+Y52+AA52+AB52+AC52+AD52+AE52+AF52+AG52+AH52+AI52+AJ52</f>
        <v>4107.7985642444755</v>
      </c>
      <c r="H52" s="59">
        <f t="shared" ref="H52" si="10">I52+J52+K52+L52+M52+N52+O52+P52+Q52+R52+S52+T52+U52+V52+W52+X52+Y52+Z52+AA52+AB52+AC52+AD52+AE52+AF52+AG52+AH52+AI52+AJ52</f>
        <v>5635.072453970578</v>
      </c>
      <c r="I52" s="60">
        <v>425.17001460633571</v>
      </c>
      <c r="J52" s="13"/>
      <c r="K52" s="45">
        <v>381.99513381995132</v>
      </c>
      <c r="L52" s="13">
        <v>400.61040200530692</v>
      </c>
      <c r="M52" s="13">
        <v>399</v>
      </c>
      <c r="N52" s="45">
        <v>383.71051076242588</v>
      </c>
      <c r="O52" s="45">
        <v>372.73552033192141</v>
      </c>
      <c r="P52" s="13">
        <v>403.06327194899006</v>
      </c>
      <c r="Q52" s="13">
        <v>393.64819682806933</v>
      </c>
      <c r="R52" s="13">
        <v>417.38187613486434</v>
      </c>
      <c r="S52" s="13"/>
      <c r="T52" s="13"/>
      <c r="U52" s="13"/>
      <c r="V52" s="13"/>
      <c r="W52" s="13"/>
      <c r="X52" s="13"/>
      <c r="Y52" s="13"/>
      <c r="Z52" s="45">
        <v>388.83272481180393</v>
      </c>
      <c r="AA52" s="13"/>
      <c r="AB52" s="13"/>
      <c r="AC52" s="13">
        <v>400.09516903833946</v>
      </c>
      <c r="AD52" s="13">
        <v>432.3001235974117</v>
      </c>
      <c r="AE52" s="13">
        <v>418.99918149192342</v>
      </c>
      <c r="AF52" s="13">
        <v>417.53032859323537</v>
      </c>
      <c r="AG52" s="13"/>
      <c r="AH52" s="13"/>
      <c r="AI52" s="13"/>
      <c r="AJ52" s="61"/>
    </row>
    <row r="53" spans="1:36" ht="13.5" customHeight="1" thickTop="1">
      <c r="A53" s="32">
        <v>1</v>
      </c>
      <c r="B53" s="20">
        <v>203</v>
      </c>
      <c r="C53" s="20" t="s">
        <v>22</v>
      </c>
      <c r="D53" s="20" t="s">
        <v>23</v>
      </c>
      <c r="E53" s="21">
        <f t="shared" ref="E53:E73" si="11">COUNT(I53:AJ53)</f>
        <v>27</v>
      </c>
      <c r="F53" s="20">
        <f t="shared" si="6"/>
        <v>513.16631778118858</v>
      </c>
      <c r="G53" s="52">
        <f>N53+O53+R53+S53+W53+Y53+Z53+AA53+AC53+AH53+AI53</f>
        <v>5131.6631778118854</v>
      </c>
      <c r="H53" s="56">
        <f t="shared" ref="H53:H73" si="12">I53+J53+K53+L53+M53+N53+O53+P53+Q53+R53+S53+T53+U53+V53+W53+X53+Y53+Z53+AA53+AB53+AC53+AD53+AE53+AF53+AG53+AH53+AI53+AJ53</f>
        <v>13569.499968552776</v>
      </c>
      <c r="I53" s="43">
        <v>497.77172147930577</v>
      </c>
      <c r="J53" s="41">
        <v>479.81087202718004</v>
      </c>
      <c r="K53" s="41">
        <v>492.33052094574703</v>
      </c>
      <c r="L53" s="41">
        <v>501.54997122578158</v>
      </c>
      <c r="M53" s="41">
        <v>494.35610718677611</v>
      </c>
      <c r="N53" s="9">
        <v>507.20763033346583</v>
      </c>
      <c r="O53" s="9">
        <v>519.55044889578187</v>
      </c>
      <c r="P53" s="41">
        <v>493.78932035826068</v>
      </c>
      <c r="Q53" s="41">
        <v>499.99858807915228</v>
      </c>
      <c r="R53" s="9">
        <v>515.64937788340558</v>
      </c>
      <c r="S53" s="9">
        <v>511.12345086953229</v>
      </c>
      <c r="T53" s="41">
        <v>500</v>
      </c>
      <c r="U53" s="41">
        <v>484.33915902909928</v>
      </c>
      <c r="V53" s="41">
        <v>500.0024376866354</v>
      </c>
      <c r="W53" s="9">
        <v>513.36091003102376</v>
      </c>
      <c r="X53" s="41">
        <v>500.78398189399417</v>
      </c>
      <c r="Y53" s="9">
        <v>533.37945879458789</v>
      </c>
      <c r="Z53" s="9">
        <v>503.59136791924624</v>
      </c>
      <c r="AA53" s="9">
        <v>516.60915918001092</v>
      </c>
      <c r="AB53" s="41">
        <v>500</v>
      </c>
      <c r="AC53" s="9">
        <v>507.4099286236272</v>
      </c>
      <c r="AD53" s="41">
        <v>500.00107893487547</v>
      </c>
      <c r="AE53" s="41">
        <v>499.99999999999994</v>
      </c>
      <c r="AF53" s="41">
        <v>500.0009084714967</v>
      </c>
      <c r="AG53" s="41">
        <v>500</v>
      </c>
      <c r="AH53" s="9">
        <v>503.78144528120487</v>
      </c>
      <c r="AI53" s="9"/>
      <c r="AJ53" s="54">
        <v>493.10212342258484</v>
      </c>
    </row>
    <row r="54" spans="1:36" ht="13.5" customHeight="1">
      <c r="A54" s="28">
        <v>2</v>
      </c>
      <c r="B54" s="17">
        <v>222</v>
      </c>
      <c r="C54" s="17" t="s">
        <v>79</v>
      </c>
      <c r="D54" s="17" t="s">
        <v>36</v>
      </c>
      <c r="E54" s="18">
        <f t="shared" si="11"/>
        <v>25</v>
      </c>
      <c r="F54" s="17">
        <f t="shared" si="6"/>
        <v>512.90014569143727</v>
      </c>
      <c r="G54" s="2">
        <f>I54+J54+L54+M54+T54+V54+Y54+AB54+AD54+AE54+AF54+AG54+AI54</f>
        <v>5129.0014569143732</v>
      </c>
      <c r="H54" s="36">
        <f t="shared" si="12"/>
        <v>12588.816795824059</v>
      </c>
      <c r="I54" s="38">
        <v>505.06658005846049</v>
      </c>
      <c r="J54" s="8">
        <v>506.90826727066826</v>
      </c>
      <c r="K54" s="34">
        <v>499.99877366820368</v>
      </c>
      <c r="L54" s="8"/>
      <c r="M54" s="8">
        <v>510.37978665598996</v>
      </c>
      <c r="N54" s="34">
        <v>500.00000000000006</v>
      </c>
      <c r="O54" s="34">
        <v>499.99781559230223</v>
      </c>
      <c r="P54" s="34">
        <v>500.73449654445716</v>
      </c>
      <c r="Q54" s="34">
        <v>492.83097189571555</v>
      </c>
      <c r="R54" s="34">
        <v>500.00000000000006</v>
      </c>
      <c r="S54" s="34">
        <v>494.47487316691485</v>
      </c>
      <c r="T54" s="8">
        <v>500.74208693018335</v>
      </c>
      <c r="U54" s="34">
        <v>500</v>
      </c>
      <c r="V54" s="8">
        <v>522.76311780120682</v>
      </c>
      <c r="W54" s="42">
        <v>499.99862116511554</v>
      </c>
      <c r="X54" s="34">
        <v>499.9979610353862</v>
      </c>
      <c r="Y54" s="8"/>
      <c r="Z54" s="34">
        <v>500</v>
      </c>
      <c r="AA54" s="34">
        <v>500</v>
      </c>
      <c r="AB54" s="8">
        <v>516.68217816566289</v>
      </c>
      <c r="AC54" s="34">
        <v>499.99899892885384</v>
      </c>
      <c r="AD54" s="8">
        <v>525.19852401709034</v>
      </c>
      <c r="AE54" s="8"/>
      <c r="AF54" s="8">
        <v>513.47535771065191</v>
      </c>
      <c r="AG54" s="8">
        <v>517.40046722004081</v>
      </c>
      <c r="AH54" s="34">
        <v>471.78336804999208</v>
      </c>
      <c r="AI54" s="8">
        <v>510.38509108441821</v>
      </c>
      <c r="AJ54" s="47">
        <v>499.99945886274594</v>
      </c>
    </row>
    <row r="55" spans="1:36" ht="13.5" customHeight="1">
      <c r="A55" s="28">
        <v>3</v>
      </c>
      <c r="B55" s="17">
        <v>221</v>
      </c>
      <c r="C55" s="17" t="s">
        <v>62</v>
      </c>
      <c r="D55" s="17" t="s">
        <v>63</v>
      </c>
      <c r="E55" s="18">
        <f t="shared" si="11"/>
        <v>19</v>
      </c>
      <c r="F55" s="17">
        <f t="shared" si="6"/>
        <v>502.74393726075579</v>
      </c>
      <c r="G55" s="2">
        <f>I55+J55+K55+L55+R55+Q55+S55+U55+V55+W55+X55+Y55+AA55+AB55+AD55+AE55+AI55+AJ55</f>
        <v>5027.4393726075577</v>
      </c>
      <c r="H55" s="36">
        <f t="shared" si="12"/>
        <v>9433.0193562509794</v>
      </c>
      <c r="I55" s="38">
        <v>500.00282418063455</v>
      </c>
      <c r="J55" s="8">
        <v>499.99886749716876</v>
      </c>
      <c r="K55" s="8">
        <v>500.8645639164132</v>
      </c>
      <c r="L55" s="8">
        <v>499.99999999999989</v>
      </c>
      <c r="M55" s="34">
        <v>499.99714016072301</v>
      </c>
      <c r="N55" s="34">
        <v>485.69312475161666</v>
      </c>
      <c r="O55" s="42">
        <v>495.45424758076848</v>
      </c>
      <c r="P55" s="34">
        <v>499.99793390564145</v>
      </c>
      <c r="Q55" s="8">
        <v>517.33132840572955</v>
      </c>
      <c r="R55" s="8"/>
      <c r="S55" s="8">
        <v>500.00252404149518</v>
      </c>
      <c r="T55" s="34">
        <v>486.00360717580168</v>
      </c>
      <c r="U55" s="8">
        <v>500.03281055187347</v>
      </c>
      <c r="V55" s="8"/>
      <c r="W55" s="8"/>
      <c r="X55" s="8"/>
      <c r="Y55" s="8"/>
      <c r="Z55" s="34">
        <v>479.75396330245883</v>
      </c>
      <c r="AA55" s="8"/>
      <c r="AB55" s="8"/>
      <c r="AC55" s="34"/>
      <c r="AD55" s="8"/>
      <c r="AE55" s="8">
        <v>501.78704300033138</v>
      </c>
      <c r="AF55" s="34">
        <v>489.2555076084488</v>
      </c>
      <c r="AG55" s="34">
        <v>469.42591580098417</v>
      </c>
      <c r="AH55" s="34">
        <v>499.9985433569795</v>
      </c>
      <c r="AI55" s="8">
        <v>500.00041926084316</v>
      </c>
      <c r="AJ55" s="11">
        <v>507.41899175306821</v>
      </c>
    </row>
    <row r="56" spans="1:36" ht="13.5" customHeight="1">
      <c r="A56" s="28">
        <v>4</v>
      </c>
      <c r="B56" s="17">
        <v>213</v>
      </c>
      <c r="C56" s="17" t="s">
        <v>26</v>
      </c>
      <c r="D56" s="17" t="s">
        <v>27</v>
      </c>
      <c r="E56" s="18">
        <f t="shared" si="11"/>
        <v>22</v>
      </c>
      <c r="F56" s="17">
        <f t="shared" si="6"/>
        <v>487.80001798181576</v>
      </c>
      <c r="G56" s="2">
        <f>K56+L56+R56+Q56+S56+V56+W56+Y56+AB56+AD56+AE56+AF56+AG56+AI56+AJ56</f>
        <v>4878.0001798181574</v>
      </c>
      <c r="H56" s="36">
        <f t="shared" si="12"/>
        <v>10552.950549258312</v>
      </c>
      <c r="I56" s="39">
        <v>475.92456613524996</v>
      </c>
      <c r="J56" s="34">
        <v>479.33012457531152</v>
      </c>
      <c r="K56" s="8">
        <v>484.04848915922707</v>
      </c>
      <c r="L56" s="8">
        <v>486.12411279493585</v>
      </c>
      <c r="M56" s="34">
        <v>476.86390024880609</v>
      </c>
      <c r="N56" s="34">
        <v>477.17041800643085</v>
      </c>
      <c r="O56" s="34">
        <v>465.44703903536561</v>
      </c>
      <c r="P56" s="34">
        <v>465.42442743360095</v>
      </c>
      <c r="Q56" s="8"/>
      <c r="R56" s="8">
        <v>481.71676219767937</v>
      </c>
      <c r="S56" s="8">
        <v>479.806406017315</v>
      </c>
      <c r="T56" s="34">
        <v>463.28321837181454</v>
      </c>
      <c r="U56" s="34">
        <v>469.16792440448853</v>
      </c>
      <c r="V56" s="8">
        <v>488.68547748186973</v>
      </c>
      <c r="W56" s="8"/>
      <c r="X56" s="34">
        <v>469.95738563957218</v>
      </c>
      <c r="Y56" s="8">
        <v>500</v>
      </c>
      <c r="Z56" s="34">
        <v>477.82070355617418</v>
      </c>
      <c r="AA56" s="34">
        <v>479.77588103962148</v>
      </c>
      <c r="AB56" s="8"/>
      <c r="AC56" s="8"/>
      <c r="AD56" s="8">
        <v>493.43198394544908</v>
      </c>
      <c r="AE56" s="8">
        <v>491.90359472015712</v>
      </c>
      <c r="AF56" s="8"/>
      <c r="AG56" s="8">
        <v>486.79854863561809</v>
      </c>
      <c r="AH56" s="34">
        <v>474.78478099372182</v>
      </c>
      <c r="AI56" s="8"/>
      <c r="AJ56" s="11">
        <v>485.4848048659062</v>
      </c>
    </row>
    <row r="57" spans="1:36" ht="13.5" customHeight="1">
      <c r="A57" s="28">
        <v>5</v>
      </c>
      <c r="B57" s="17">
        <v>223</v>
      </c>
      <c r="C57" s="17" t="s">
        <v>94</v>
      </c>
      <c r="D57" s="17" t="s">
        <v>95</v>
      </c>
      <c r="E57" s="18">
        <f t="shared" si="11"/>
        <v>11</v>
      </c>
      <c r="F57" s="17">
        <f t="shared" si="6"/>
        <v>481.04893960143829</v>
      </c>
      <c r="G57" s="2">
        <f>I57+J57+L57+M57+N57+O57+P57+R57+Q57+S57+T57+U57+V57+W57+X57+Y57+Z57+AA57+AB57+AC57+AD57+AE57+AF57+AG57+AH57+AI57+AJ57</f>
        <v>4810.4893960143827</v>
      </c>
      <c r="H57" s="36">
        <f t="shared" si="12"/>
        <v>5270.6096991636032</v>
      </c>
      <c r="I57" s="38"/>
      <c r="J57" s="8"/>
      <c r="K57" s="34">
        <v>460.12030314922015</v>
      </c>
      <c r="L57" s="8">
        <v>499.38039516593142</v>
      </c>
      <c r="M57" s="8"/>
      <c r="N57" s="8">
        <v>483.04490769175186</v>
      </c>
      <c r="O57" s="12"/>
      <c r="P57" s="8"/>
      <c r="Q57" s="8"/>
      <c r="R57" s="8">
        <v>495.35579477142454</v>
      </c>
      <c r="S57" s="8"/>
      <c r="T57" s="8">
        <v>481.19243319152463</v>
      </c>
      <c r="U57" s="8"/>
      <c r="V57" s="8"/>
      <c r="W57" s="8">
        <v>480.98035160289555</v>
      </c>
      <c r="X57" s="8">
        <v>474.93042033255517</v>
      </c>
      <c r="Y57" s="8"/>
      <c r="Z57" s="8"/>
      <c r="AA57" s="8"/>
      <c r="AB57" s="8"/>
      <c r="AC57" s="8">
        <v>473.83250077583023</v>
      </c>
      <c r="AD57" s="8"/>
      <c r="AE57" s="8"/>
      <c r="AF57" s="8">
        <v>463.04701339995472</v>
      </c>
      <c r="AG57" s="8"/>
      <c r="AH57" s="8">
        <v>497.87767111913882</v>
      </c>
      <c r="AI57" s="8"/>
      <c r="AJ57" s="11">
        <v>460.84790796337586</v>
      </c>
    </row>
    <row r="58" spans="1:36" ht="13.5" customHeight="1">
      <c r="A58" s="28">
        <v>6</v>
      </c>
      <c r="B58" s="17">
        <v>228</v>
      </c>
      <c r="C58" s="17" t="s">
        <v>110</v>
      </c>
      <c r="D58" s="17" t="s">
        <v>111</v>
      </c>
      <c r="E58" s="18">
        <f t="shared" si="11"/>
        <v>12</v>
      </c>
      <c r="F58" s="17">
        <f t="shared" si="6"/>
        <v>480.10662100400242</v>
      </c>
      <c r="G58" s="2">
        <f>I58+J58+K58+L58+M58+N58+O58+P58+R58+Q58+U58+V58+W58+X58+Y58+Z58+AA58+AB58+AC58+AD58+AE58+AF58+AG58+AH58+AI58+AJ58</f>
        <v>4801.0662100400241</v>
      </c>
      <c r="H58" s="36">
        <f t="shared" si="12"/>
        <v>5713.5727568345519</v>
      </c>
      <c r="I58" s="38"/>
      <c r="J58" s="8"/>
      <c r="K58" s="8"/>
      <c r="L58" s="8"/>
      <c r="M58" s="8"/>
      <c r="N58" s="8"/>
      <c r="O58" s="8"/>
      <c r="P58" s="8"/>
      <c r="Q58" s="8"/>
      <c r="R58" s="8"/>
      <c r="S58" s="34">
        <v>451.99273076049371</v>
      </c>
      <c r="T58" s="34">
        <v>460.51381603403422</v>
      </c>
      <c r="U58" s="8"/>
      <c r="V58" s="8">
        <v>468.10591748430738</v>
      </c>
      <c r="W58" s="8"/>
      <c r="X58" s="8">
        <v>472.21146102009402</v>
      </c>
      <c r="Y58" s="8">
        <v>481.31918819188195</v>
      </c>
      <c r="Z58" s="8">
        <v>479.70757146742176</v>
      </c>
      <c r="AA58" s="8">
        <v>479.76733503541254</v>
      </c>
      <c r="AB58" s="8">
        <v>481.27645003248642</v>
      </c>
      <c r="AC58" s="8"/>
      <c r="AD58" s="8"/>
      <c r="AE58" s="8">
        <v>495.91381175396589</v>
      </c>
      <c r="AF58" s="8"/>
      <c r="AG58" s="8">
        <v>484.92966847258811</v>
      </c>
      <c r="AH58" s="8">
        <v>476.47157361145514</v>
      </c>
      <c r="AI58" s="8"/>
      <c r="AJ58" s="11">
        <v>481.36323297041065</v>
      </c>
    </row>
    <row r="59" spans="1:36" ht="13.5" customHeight="1">
      <c r="A59" s="28">
        <v>7</v>
      </c>
      <c r="B59" s="17">
        <v>201</v>
      </c>
      <c r="C59" s="17" t="s">
        <v>24</v>
      </c>
      <c r="D59" s="17" t="s">
        <v>25</v>
      </c>
      <c r="E59" s="18">
        <f t="shared" si="11"/>
        <v>17</v>
      </c>
      <c r="F59" s="17">
        <f t="shared" si="6"/>
        <v>464.48450834695905</v>
      </c>
      <c r="G59" s="2">
        <f>L59+M59+O59+R59+Q59+S59+T59+U59+V59+W59+X59+Y59+Z59+AA59+AB59+AC59+AD59+AE59+AG59+AH59+AJ59</f>
        <v>4644.8450834695905</v>
      </c>
      <c r="H59" s="36">
        <f t="shared" si="12"/>
        <v>7811.8086934815892</v>
      </c>
      <c r="I59" s="39">
        <v>457.00538006410886</v>
      </c>
      <c r="J59" s="34">
        <v>455.77010192525483</v>
      </c>
      <c r="K59" s="34">
        <v>453.54961738447957</v>
      </c>
      <c r="L59" s="8">
        <v>464.38231344715132</v>
      </c>
      <c r="M59" s="8"/>
      <c r="N59" s="34">
        <v>450.85172874742591</v>
      </c>
      <c r="O59" s="8"/>
      <c r="P59" s="34">
        <v>450.53770105680724</v>
      </c>
      <c r="Q59" s="8">
        <v>470.50320859012641</v>
      </c>
      <c r="R59" s="8">
        <v>463.0364881867747</v>
      </c>
      <c r="S59" s="8">
        <v>459.42603296398192</v>
      </c>
      <c r="T59" s="8"/>
      <c r="U59" s="8"/>
      <c r="V59" s="8">
        <v>471.44859528307643</v>
      </c>
      <c r="W59" s="8"/>
      <c r="X59" s="8"/>
      <c r="Y59" s="8">
        <v>462.52306273062732</v>
      </c>
      <c r="Z59" s="8"/>
      <c r="AA59" s="8"/>
      <c r="AB59" s="8"/>
      <c r="AC59" s="8">
        <v>466.65932547826174</v>
      </c>
      <c r="AD59" s="8"/>
      <c r="AE59" s="8"/>
      <c r="AF59" s="34">
        <v>459.71383147853737</v>
      </c>
      <c r="AG59" s="8">
        <v>462.02346041055716</v>
      </c>
      <c r="AH59" s="8">
        <v>460.49948289172767</v>
      </c>
      <c r="AI59" s="34">
        <v>439.53524935538644</v>
      </c>
      <c r="AJ59" s="11">
        <v>464.34311348730489</v>
      </c>
    </row>
    <row r="60" spans="1:36" ht="13.5" customHeight="1">
      <c r="A60" s="28">
        <v>8</v>
      </c>
      <c r="B60" s="17">
        <v>215</v>
      </c>
      <c r="C60" s="17" t="s">
        <v>28</v>
      </c>
      <c r="D60" s="17" t="s">
        <v>29</v>
      </c>
      <c r="E60" s="18">
        <f t="shared" si="11"/>
        <v>23</v>
      </c>
      <c r="F60" s="17">
        <f t="shared" si="6"/>
        <v>451.28636163848978</v>
      </c>
      <c r="G60" s="2">
        <f>I60+J60+L60+O60+Q60+T60+V60+Y60+AA60+AB60+AC60+AD60+AE60+AG60+AJ60</f>
        <v>4512.8636163848978</v>
      </c>
      <c r="H60" s="36">
        <f t="shared" si="12"/>
        <v>10161.053428627854</v>
      </c>
      <c r="I60" s="38">
        <v>442.24550602256522</v>
      </c>
      <c r="J60" s="8">
        <v>442.3238958097395</v>
      </c>
      <c r="K60" s="34">
        <v>431.03477876974387</v>
      </c>
      <c r="L60" s="8"/>
      <c r="M60" s="34">
        <v>432.90960048045304</v>
      </c>
      <c r="N60" s="34">
        <v>429.91618194298917</v>
      </c>
      <c r="O60" s="8"/>
      <c r="P60" s="34">
        <v>422.11857315523605</v>
      </c>
      <c r="Q60" s="8">
        <v>443.72789461422792</v>
      </c>
      <c r="R60" s="34">
        <v>438.27484971340698</v>
      </c>
      <c r="S60" s="34">
        <v>436.74373406698794</v>
      </c>
      <c r="T60" s="8"/>
      <c r="U60" s="34">
        <v>439.21808809268612</v>
      </c>
      <c r="V60" s="8">
        <v>443.30672192089708</v>
      </c>
      <c r="W60" s="34">
        <v>434.37021716649429</v>
      </c>
      <c r="X60" s="34">
        <v>430.11550734537002</v>
      </c>
      <c r="Y60" s="8">
        <v>450.65959409594097</v>
      </c>
      <c r="Z60" s="34">
        <v>436.13284062005084</v>
      </c>
      <c r="AA60" s="8"/>
      <c r="AB60" s="8">
        <v>453.56910811807461</v>
      </c>
      <c r="AC60" s="8">
        <v>460.07728269248094</v>
      </c>
      <c r="AD60" s="8">
        <v>461.34715808553801</v>
      </c>
      <c r="AE60" s="8">
        <v>462.92292204665819</v>
      </c>
      <c r="AF60" s="34">
        <v>436.79672950261181</v>
      </c>
      <c r="AG60" s="8">
        <v>452.68353297877627</v>
      </c>
      <c r="AH60" s="34">
        <v>441.58715823513126</v>
      </c>
      <c r="AI60" s="34">
        <v>438.97155315179327</v>
      </c>
      <c r="AJ60" s="11"/>
    </row>
    <row r="61" spans="1:36" ht="13.5" customHeight="1">
      <c r="A61" s="28">
        <v>9</v>
      </c>
      <c r="B61" s="17">
        <v>205</v>
      </c>
      <c r="C61" s="17" t="s">
        <v>30</v>
      </c>
      <c r="D61" s="17" t="s">
        <v>31</v>
      </c>
      <c r="E61" s="18">
        <f t="shared" si="11"/>
        <v>26</v>
      </c>
      <c r="F61" s="17">
        <f t="shared" si="6"/>
        <v>425.66973346545427</v>
      </c>
      <c r="G61" s="2">
        <f>I61+L61+M61+Q61+U61+V61+AB61+AC61+AD61+AE61+AG61+AI61</f>
        <v>4256.6973346545428</v>
      </c>
      <c r="H61" s="36">
        <f t="shared" si="12"/>
        <v>10672.513902209546</v>
      </c>
      <c r="I61" s="38">
        <v>423.101797590974</v>
      </c>
      <c r="J61" s="34">
        <v>414.54133635334085</v>
      </c>
      <c r="K61" s="34">
        <v>413.5828509761601</v>
      </c>
      <c r="L61" s="8">
        <v>427.0324189526184</v>
      </c>
      <c r="M61" s="8">
        <v>424.54457059513265</v>
      </c>
      <c r="N61" s="34">
        <v>396.24083240001448</v>
      </c>
      <c r="O61" s="34">
        <v>389.49845999257309</v>
      </c>
      <c r="P61" s="34">
        <v>410.3263396039298</v>
      </c>
      <c r="Q61" s="8">
        <v>421.65039427889678</v>
      </c>
      <c r="R61" s="34">
        <v>392.71634279323359</v>
      </c>
      <c r="S61" s="34">
        <v>412.82717887882075</v>
      </c>
      <c r="T61" s="34">
        <v>373.27110266683189</v>
      </c>
      <c r="U61" s="8"/>
      <c r="V61" s="8">
        <v>428.97799987811572</v>
      </c>
      <c r="W61" s="34">
        <v>401.04791451223718</v>
      </c>
      <c r="X61" s="34">
        <v>414.04336877733488</v>
      </c>
      <c r="Y61" s="34">
        <v>400.56273062730634</v>
      </c>
      <c r="Z61" s="34">
        <v>414.78939706611652</v>
      </c>
      <c r="AA61" s="34">
        <v>403.65448504983385</v>
      </c>
      <c r="AB61" s="8">
        <v>435.78239415596966</v>
      </c>
      <c r="AC61" s="8">
        <v>420.31273462604986</v>
      </c>
      <c r="AD61" s="8">
        <v>424.80363385266071</v>
      </c>
      <c r="AE61" s="8">
        <v>430.05896366512638</v>
      </c>
      <c r="AF61" s="42">
        <v>408.37974108562344</v>
      </c>
      <c r="AG61" s="8">
        <v>420.432427058999</v>
      </c>
      <c r="AH61" s="34">
        <v>381.8910139692066</v>
      </c>
      <c r="AI61" s="8"/>
      <c r="AJ61" s="47">
        <v>388.44347280244165</v>
      </c>
    </row>
    <row r="62" spans="1:36" ht="13.5" customHeight="1">
      <c r="A62" s="28">
        <v>10</v>
      </c>
      <c r="B62" s="17">
        <v>217</v>
      </c>
      <c r="C62" s="17" t="s">
        <v>32</v>
      </c>
      <c r="D62" s="17" t="s">
        <v>33</v>
      </c>
      <c r="E62" s="18">
        <f t="shared" si="11"/>
        <v>16</v>
      </c>
      <c r="F62" s="17">
        <f t="shared" si="6"/>
        <v>425.04470226182877</v>
      </c>
      <c r="G62" s="2">
        <f>I62+J62+K62+L62+M62+N62+Q62+R62+S62+U62+V62+W62+X62+Y62+AA62+AB62+AC62+AD62+AE62+AG62+AH62+AI62</f>
        <v>4250.4470226182875</v>
      </c>
      <c r="H62" s="36">
        <f t="shared" si="12"/>
        <v>6651.2119276029662</v>
      </c>
      <c r="I62" s="38">
        <v>417.26986458053852</v>
      </c>
      <c r="J62" s="8">
        <v>417.17893544733852</v>
      </c>
      <c r="K62" s="8"/>
      <c r="L62" s="8"/>
      <c r="M62" s="8"/>
      <c r="N62" s="8">
        <v>423.43292749015495</v>
      </c>
      <c r="O62" s="34">
        <v>412.82902640948896</v>
      </c>
      <c r="P62" s="34">
        <v>414.65687337940722</v>
      </c>
      <c r="Q62" s="8"/>
      <c r="R62" s="8">
        <v>416.31762896686689</v>
      </c>
      <c r="S62" s="8">
        <v>417.6594563214619</v>
      </c>
      <c r="T62" s="34">
        <v>383.01323090055484</v>
      </c>
      <c r="U62" s="8"/>
      <c r="V62" s="8">
        <v>430.21512584557263</v>
      </c>
      <c r="W62" s="8"/>
      <c r="X62" s="8"/>
      <c r="Y62" s="8"/>
      <c r="Z62" s="34">
        <v>379.16686663147289</v>
      </c>
      <c r="AA62" s="8"/>
      <c r="AB62" s="8">
        <v>416.87534022863372</v>
      </c>
      <c r="AC62" s="8"/>
      <c r="AD62" s="8">
        <v>445.18147684605754</v>
      </c>
      <c r="AE62" s="8">
        <v>445.12502422950183</v>
      </c>
      <c r="AF62" s="34">
        <v>416.04814898932534</v>
      </c>
      <c r="AG62" s="8"/>
      <c r="AH62" s="8">
        <v>421.19124266216079</v>
      </c>
      <c r="AI62" s="8"/>
      <c r="AJ62" s="47">
        <v>395.0507586744302</v>
      </c>
    </row>
    <row r="63" spans="1:36" ht="13.5" customHeight="1">
      <c r="A63" s="28">
        <v>11</v>
      </c>
      <c r="B63" s="17">
        <v>207</v>
      </c>
      <c r="C63" s="17" t="s">
        <v>71</v>
      </c>
      <c r="D63" s="17" t="s">
        <v>72</v>
      </c>
      <c r="E63" s="18">
        <f t="shared" si="11"/>
        <v>19</v>
      </c>
      <c r="F63" s="17">
        <f t="shared" si="6"/>
        <v>401.11536066838408</v>
      </c>
      <c r="G63" s="2">
        <f>I63+J63+M63+O63+R63+S63+T63+U63+V63+W63+Y63+Z63+AC63+AD63+AF63+AG63+AH63+AI63+AJ63</f>
        <v>4011.1536066838407</v>
      </c>
      <c r="H63" s="36">
        <f t="shared" si="12"/>
        <v>7382.4120257935165</v>
      </c>
      <c r="I63" s="38">
        <v>402.62225171921989</v>
      </c>
      <c r="J63" s="8"/>
      <c r="K63" s="34">
        <v>378.02903953693715</v>
      </c>
      <c r="L63" s="34">
        <v>381.69959716094377</v>
      </c>
      <c r="M63" s="8"/>
      <c r="N63" s="34">
        <v>372.80067921528951</v>
      </c>
      <c r="O63" s="8"/>
      <c r="P63" s="34">
        <v>369.1490790384396</v>
      </c>
      <c r="Q63" s="34">
        <v>367.55829468200011</v>
      </c>
      <c r="R63" s="8">
        <v>395.87585628407658</v>
      </c>
      <c r="S63" s="8"/>
      <c r="T63" s="8"/>
      <c r="U63" s="8"/>
      <c r="V63" s="8">
        <v>399.15899811079294</v>
      </c>
      <c r="W63" s="8">
        <v>394.90520510168903</v>
      </c>
      <c r="X63" s="34">
        <v>348.4386628470063</v>
      </c>
      <c r="Y63" s="8">
        <v>403.00584255842557</v>
      </c>
      <c r="Z63" s="8">
        <v>404.12887331829597</v>
      </c>
      <c r="AA63" s="34">
        <v>376.34466034974525</v>
      </c>
      <c r="AB63" s="34">
        <v>390.99513582805071</v>
      </c>
      <c r="AC63" s="8"/>
      <c r="AD63" s="8">
        <v>414.00349574899656</v>
      </c>
      <c r="AE63" s="34">
        <v>386.24327045126279</v>
      </c>
      <c r="AF63" s="8">
        <v>393.54985237338178</v>
      </c>
      <c r="AG63" s="8">
        <v>407.47055022615439</v>
      </c>
      <c r="AH63" s="8">
        <v>396.4326812428078</v>
      </c>
      <c r="AI63" s="8"/>
      <c r="AJ63" s="11"/>
    </row>
    <row r="64" spans="1:36" ht="13.5" customHeight="1">
      <c r="A64" s="28">
        <v>12</v>
      </c>
      <c r="B64" s="17">
        <v>206</v>
      </c>
      <c r="C64" s="17" t="s">
        <v>92</v>
      </c>
      <c r="D64" s="17" t="s">
        <v>93</v>
      </c>
      <c r="E64" s="18">
        <f t="shared" si="11"/>
        <v>11</v>
      </c>
      <c r="F64" s="17">
        <f t="shared" si="6"/>
        <v>386.95389806122517</v>
      </c>
      <c r="G64" s="2">
        <f>I64+J64+K64+L64+M64+N64+O64+P64+R64+Q64+S64+T64+U64+V64+X64+Y64+Z64+AA64+AB64+AC64+AD64+AE64+AF64+AG64+AH64+AI64+AJ64</f>
        <v>3869.5389806122516</v>
      </c>
      <c r="H64" s="36">
        <f t="shared" si="12"/>
        <v>4185.0012350072884</v>
      </c>
      <c r="I64" s="38"/>
      <c r="J64" s="8"/>
      <c r="K64" s="8">
        <v>372.21132149514381</v>
      </c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34">
        <v>315.46225439503621</v>
      </c>
      <c r="X64" s="8">
        <v>388.54815524676565</v>
      </c>
      <c r="Y64" s="8">
        <v>401.08241082410825</v>
      </c>
      <c r="Z64" s="8">
        <v>361.58916030778585</v>
      </c>
      <c r="AA64" s="8"/>
      <c r="AB64" s="8">
        <v>401.76040880116602</v>
      </c>
      <c r="AC64" s="8">
        <v>392.34480894557169</v>
      </c>
      <c r="AD64" s="8">
        <v>403.65111561866127</v>
      </c>
      <c r="AE64" s="8"/>
      <c r="AF64" s="8">
        <v>390.86804451510329</v>
      </c>
      <c r="AG64" s="8">
        <v>402.14523584671213</v>
      </c>
      <c r="AH64" s="8"/>
      <c r="AI64" s="8"/>
      <c r="AJ64" s="11">
        <v>355.33831901123403</v>
      </c>
    </row>
    <row r="65" spans="1:36" ht="13.5" customHeight="1">
      <c r="A65" s="28">
        <v>13</v>
      </c>
      <c r="B65" s="17">
        <v>220</v>
      </c>
      <c r="C65" s="17" t="s">
        <v>101</v>
      </c>
      <c r="D65" s="17" t="s">
        <v>102</v>
      </c>
      <c r="E65" s="18">
        <f t="shared" si="11"/>
        <v>12</v>
      </c>
      <c r="F65" s="17">
        <f t="shared" si="6"/>
        <v>384.88984686885914</v>
      </c>
      <c r="G65" s="2">
        <f>I65+J65+K65+L65+M65+N65+O65+P65+Q65+S65+T65+U65+V65+W65+X65+Y65+Z65+AA65+AB65+AD65+AE65+AF65+AG65+AH65+AI65+AJ65</f>
        <v>3848.8984686885915</v>
      </c>
      <c r="H65" s="36">
        <f t="shared" si="12"/>
        <v>4354.6903394140063</v>
      </c>
      <c r="I65" s="38"/>
      <c r="J65" s="8"/>
      <c r="K65" s="8"/>
      <c r="L65" s="8">
        <v>396.47515825820062</v>
      </c>
      <c r="M65" s="8">
        <v>400.16301083879091</v>
      </c>
      <c r="N65" s="8"/>
      <c r="O65" s="12">
        <v>381.37573996810772</v>
      </c>
      <c r="P65" s="8">
        <v>381.96919453311432</v>
      </c>
      <c r="Q65" s="8">
        <v>387.09574941228789</v>
      </c>
      <c r="R65" s="34">
        <v>169.80986998462174</v>
      </c>
      <c r="S65" s="8"/>
      <c r="T65" s="8"/>
      <c r="U65" s="8">
        <v>405.70247391561122</v>
      </c>
      <c r="V65" s="8"/>
      <c r="W65" s="8">
        <v>398.40744570837637</v>
      </c>
      <c r="X65" s="8"/>
      <c r="Y65" s="8"/>
      <c r="Z65" s="8"/>
      <c r="AA65" s="8"/>
      <c r="AB65" s="8"/>
      <c r="AC65" s="34">
        <v>335.98200074079261</v>
      </c>
      <c r="AD65" s="8"/>
      <c r="AE65" s="8"/>
      <c r="AF65" s="8">
        <v>359.21417215534859</v>
      </c>
      <c r="AG65" s="8"/>
      <c r="AH65" s="8">
        <v>343.83330177273456</v>
      </c>
      <c r="AI65" s="8"/>
      <c r="AJ65" s="11">
        <v>394.66222212602008</v>
      </c>
    </row>
    <row r="66" spans="1:36" ht="13.5" customHeight="1">
      <c r="A66" s="28">
        <v>14</v>
      </c>
      <c r="B66" s="17">
        <v>224</v>
      </c>
      <c r="C66" s="17" t="s">
        <v>96</v>
      </c>
      <c r="D66" s="17" t="s">
        <v>23</v>
      </c>
      <c r="E66" s="18">
        <f t="shared" si="11"/>
        <v>18</v>
      </c>
      <c r="F66" s="17">
        <f t="shared" si="6"/>
        <v>363.16365187472184</v>
      </c>
      <c r="G66" s="2">
        <f>I66+J66+L66+M66+O66+R66+S66+T66+V66+X66+Y66+Z66+AB66+AC66+AD66+AE66+AG66+AH66+AI66+AJ66</f>
        <v>3631.6365187472184</v>
      </c>
      <c r="H66" s="36">
        <f t="shared" si="12"/>
        <v>6235.2183529496951</v>
      </c>
      <c r="I66" s="38"/>
      <c r="J66" s="8"/>
      <c r="K66" s="34">
        <v>302.68811929755725</v>
      </c>
      <c r="L66" s="8"/>
      <c r="M66" s="8"/>
      <c r="N66" s="34">
        <v>347.6137143682937</v>
      </c>
      <c r="O66" s="8"/>
      <c r="P66" s="34">
        <v>303.32951105877009</v>
      </c>
      <c r="Q66" s="34">
        <v>330.2214597849644</v>
      </c>
      <c r="R66" s="8">
        <v>356.72305326436458</v>
      </c>
      <c r="S66" s="8"/>
      <c r="T66" s="8"/>
      <c r="U66" s="34">
        <v>329.66730100400287</v>
      </c>
      <c r="V66" s="8">
        <v>348.81589371686277</v>
      </c>
      <c r="W66" s="34">
        <v>324.41502930024126</v>
      </c>
      <c r="X66" s="8"/>
      <c r="Y66" s="8">
        <v>369.67404674046736</v>
      </c>
      <c r="Z66" s="8">
        <v>381.04973524659658</v>
      </c>
      <c r="AA66" s="34">
        <v>334.15090106931882</v>
      </c>
      <c r="AB66" s="8">
        <v>362.64245702144103</v>
      </c>
      <c r="AC66" s="8">
        <v>348.42281240927787</v>
      </c>
      <c r="AD66" s="8">
        <v>379.67286694575114</v>
      </c>
      <c r="AE66" s="8">
        <v>354.48355207623388</v>
      </c>
      <c r="AF66" s="34">
        <v>331.49579831932772</v>
      </c>
      <c r="AG66" s="8">
        <v>354.31780903623439</v>
      </c>
      <c r="AH66" s="8">
        <v>375.83429228998853</v>
      </c>
      <c r="AI66" s="8"/>
      <c r="AJ66" s="11"/>
    </row>
    <row r="67" spans="1:36" ht="13.5" customHeight="1">
      <c r="A67" s="28">
        <v>15</v>
      </c>
      <c r="B67" s="17">
        <v>227</v>
      </c>
      <c r="C67" s="17" t="s">
        <v>114</v>
      </c>
      <c r="D67" s="17" t="s">
        <v>111</v>
      </c>
      <c r="E67" s="18">
        <f t="shared" si="11"/>
        <v>10</v>
      </c>
      <c r="F67" s="17">
        <f t="shared" si="6"/>
        <v>341.41687532373044</v>
      </c>
      <c r="G67" s="2">
        <f>I67+J67+K67+L67+M67+N67+O67+P67+R67+Q67+S67+T67+U67+V67+W67+Y67+Z67+AA67+AB67+AC67+AD67+AE67+AF67+AG67+AH67+AI67+AJ67</f>
        <v>3414.1687532373044</v>
      </c>
      <c r="H67" s="36">
        <f t="shared" si="12"/>
        <v>3414.1687532373044</v>
      </c>
      <c r="I67" s="3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34"/>
      <c r="Y67" s="8"/>
      <c r="Z67" s="8">
        <v>310.19740525667487</v>
      </c>
      <c r="AA67" s="8">
        <v>295.42201237034112</v>
      </c>
      <c r="AB67" s="8">
        <v>316.4696998963949</v>
      </c>
      <c r="AC67" s="8">
        <v>360.51324917661896</v>
      </c>
      <c r="AD67" s="8">
        <v>367.23706357084291</v>
      </c>
      <c r="AE67" s="8">
        <v>355.55934195799387</v>
      </c>
      <c r="AF67" s="8">
        <v>355.22825346354762</v>
      </c>
      <c r="AG67" s="8"/>
      <c r="AH67" s="8">
        <v>324.64202997771338</v>
      </c>
      <c r="AI67" s="8">
        <v>353.55742825398829</v>
      </c>
      <c r="AJ67" s="11">
        <v>375.34226931318858</v>
      </c>
    </row>
    <row r="68" spans="1:36" ht="13.5" customHeight="1">
      <c r="A68" s="28">
        <v>16</v>
      </c>
      <c r="B68" s="17">
        <v>216</v>
      </c>
      <c r="C68" s="17" t="s">
        <v>59</v>
      </c>
      <c r="D68" s="17" t="s">
        <v>60</v>
      </c>
      <c r="E68" s="18">
        <f t="shared" si="11"/>
        <v>15</v>
      </c>
      <c r="F68" s="17">
        <f t="shared" si="6"/>
        <v>330.49138986565833</v>
      </c>
      <c r="G68" s="2">
        <f>I68+J68+K68+L68+M68+N68+P68+R68+U68+V68+W68+X68+Z68+AA68+AB68+AC68+AD68+AE68+AF68+AG68+AH68+AI68+AJ68</f>
        <v>3304.9138986565836</v>
      </c>
      <c r="H68" s="36">
        <f t="shared" si="12"/>
        <v>4752.5160805425785</v>
      </c>
      <c r="I68" s="38">
        <v>353.69614640552402</v>
      </c>
      <c r="J68" s="8">
        <v>352.76443941109858</v>
      </c>
      <c r="K68" s="8">
        <v>313.18306681055628</v>
      </c>
      <c r="L68" s="8">
        <v>313.05582198350271</v>
      </c>
      <c r="M68" s="8"/>
      <c r="N68" s="8">
        <v>328.66613678239821</v>
      </c>
      <c r="O68" s="34">
        <v>288.62688132112976</v>
      </c>
      <c r="P68" s="8">
        <v>319.62892945320812</v>
      </c>
      <c r="Q68" s="34">
        <v>295.71623214802582</v>
      </c>
      <c r="R68" s="8">
        <v>321.81462323500637</v>
      </c>
      <c r="S68" s="34">
        <v>276.11625735127086</v>
      </c>
      <c r="T68" s="34">
        <v>283.38358597331796</v>
      </c>
      <c r="U68" s="8"/>
      <c r="V68" s="8"/>
      <c r="W68" s="8"/>
      <c r="X68" s="8"/>
      <c r="Y68" s="34">
        <v>303.75922509225097</v>
      </c>
      <c r="Z68" s="8"/>
      <c r="AA68" s="8"/>
      <c r="AB68" s="8"/>
      <c r="AC68" s="8"/>
      <c r="AD68" s="8">
        <v>355.67411851020677</v>
      </c>
      <c r="AE68" s="8"/>
      <c r="AF68" s="8">
        <v>327.27867363161488</v>
      </c>
      <c r="AG68" s="8"/>
      <c r="AH68" s="8">
        <v>319.15194243346787</v>
      </c>
      <c r="AI68" s="8"/>
      <c r="AJ68" s="11"/>
    </row>
    <row r="69" spans="1:36" ht="13.5" customHeight="1">
      <c r="A69" s="28">
        <v>17</v>
      </c>
      <c r="B69" s="17">
        <v>225</v>
      </c>
      <c r="C69" s="17" t="s">
        <v>40</v>
      </c>
      <c r="D69" s="17" t="s">
        <v>23</v>
      </c>
      <c r="E69" s="18">
        <f t="shared" si="11"/>
        <v>10</v>
      </c>
      <c r="F69" s="17">
        <f t="shared" si="6"/>
        <v>308.11240650301102</v>
      </c>
      <c r="G69" s="2">
        <f>I69+J69+K69+L69+M69+N69+O69+P69+R69+Q69+S69+T69+U69+V69+W69+X69+Y69+Z69+AA69+AB69+AC69+AD69+AE69+AF69+AG69+AH69+AI69+AJ69</f>
        <v>3081.1240650301102</v>
      </c>
      <c r="H69" s="36">
        <f t="shared" si="12"/>
        <v>3081.1240650301102</v>
      </c>
      <c r="I69" s="38">
        <v>305.36523716056888</v>
      </c>
      <c r="J69" s="8">
        <v>342.21234428086075</v>
      </c>
      <c r="K69" s="8"/>
      <c r="L69" s="8"/>
      <c r="M69" s="8"/>
      <c r="N69" s="8">
        <v>316.99302720474009</v>
      </c>
      <c r="O69" s="8">
        <v>278.11824198868476</v>
      </c>
      <c r="P69" s="8">
        <v>307.12440987179889</v>
      </c>
      <c r="Q69" s="8"/>
      <c r="R69" s="8"/>
      <c r="S69" s="8"/>
      <c r="T69" s="8"/>
      <c r="U69" s="8"/>
      <c r="V69" s="8"/>
      <c r="W69" s="8">
        <v>306.2323336780421</v>
      </c>
      <c r="X69" s="8"/>
      <c r="Y69" s="8">
        <v>266.19849323493236</v>
      </c>
      <c r="Z69" s="8"/>
      <c r="AA69" s="8"/>
      <c r="AB69" s="8"/>
      <c r="AC69" s="8"/>
      <c r="AD69" s="8">
        <v>328.52595917310441</v>
      </c>
      <c r="AE69" s="8">
        <v>319.76720919908212</v>
      </c>
      <c r="AF69" s="8"/>
      <c r="AG69" s="8"/>
      <c r="AH69" s="8"/>
      <c r="AI69" s="8"/>
      <c r="AJ69" s="11">
        <v>310.58680923829525</v>
      </c>
    </row>
    <row r="70" spans="1:36" ht="13.5" customHeight="1">
      <c r="A70" s="28">
        <v>18</v>
      </c>
      <c r="B70" s="17">
        <v>226</v>
      </c>
      <c r="C70" s="17" t="s">
        <v>44</v>
      </c>
      <c r="D70" s="17" t="s">
        <v>45</v>
      </c>
      <c r="E70" s="18">
        <f t="shared" si="11"/>
        <v>11</v>
      </c>
      <c r="F70" s="17">
        <f t="shared" si="6"/>
        <v>285.34928405713885</v>
      </c>
      <c r="G70" s="2">
        <f>I70+J70+K70+L70+M70+N70+O70+P70+R70+Q70+S70+T70+U70+V70+W70+Y70+Z70+AA70+AB70+AC70+AD70+AE70+AF70+AG70+AH70+AI70+AJ70</f>
        <v>2853.4928405713886</v>
      </c>
      <c r="H70" s="36">
        <f t="shared" si="12"/>
        <v>3062.2991287382574</v>
      </c>
      <c r="I70" s="38">
        <v>309.40310942287863</v>
      </c>
      <c r="J70" s="8">
        <v>325.2955832389581</v>
      </c>
      <c r="K70" s="8">
        <v>315.43706465221237</v>
      </c>
      <c r="L70" s="8">
        <v>300.64837905236902</v>
      </c>
      <c r="M70" s="8">
        <v>311.98558641004377</v>
      </c>
      <c r="N70" s="8"/>
      <c r="O70" s="8">
        <v>295.34939601127155</v>
      </c>
      <c r="P70" s="8"/>
      <c r="Q70" s="8">
        <v>251.94315606667101</v>
      </c>
      <c r="R70" s="8">
        <v>251.36865650775894</v>
      </c>
      <c r="S70" s="8"/>
      <c r="T70" s="8">
        <v>231.45126870706156</v>
      </c>
      <c r="U70" s="8"/>
      <c r="V70" s="8">
        <v>260.61064050216362</v>
      </c>
      <c r="W70" s="8"/>
      <c r="X70" s="34">
        <v>208.80628816686897</v>
      </c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11"/>
    </row>
    <row r="71" spans="1:36" ht="13.5" customHeight="1">
      <c r="A71" s="28">
        <v>19</v>
      </c>
      <c r="B71" s="17">
        <v>214</v>
      </c>
      <c r="C71" s="17" t="s">
        <v>61</v>
      </c>
      <c r="D71" s="17" t="s">
        <v>23</v>
      </c>
      <c r="E71" s="18">
        <f t="shared" si="11"/>
        <v>19</v>
      </c>
      <c r="F71" s="17">
        <f t="shared" si="6"/>
        <v>182.18461078594197</v>
      </c>
      <c r="G71" s="2">
        <f>J71+L71+M71+O71+P71+R71+Q71+T71+V71+Y71+Z71+AA71+AC71+AE71+AF71+AG71+AH71+AI71+AJ71</f>
        <v>1821.8461078594196</v>
      </c>
      <c r="H71" s="36">
        <f t="shared" si="12"/>
        <v>3045.7968880492735</v>
      </c>
      <c r="I71" s="39">
        <v>156.02044706779441</v>
      </c>
      <c r="J71" s="8">
        <v>183.2117780294451</v>
      </c>
      <c r="K71" s="34">
        <v>163.31183164917104</v>
      </c>
      <c r="L71" s="8">
        <v>168.0433531555725</v>
      </c>
      <c r="M71" s="8">
        <v>163.40120685217494</v>
      </c>
      <c r="N71" s="34">
        <v>142.1655406625963</v>
      </c>
      <c r="O71" s="8"/>
      <c r="P71" s="8">
        <v>203.9679342155556</v>
      </c>
      <c r="Q71" s="8">
        <v>209.81355585205893</v>
      </c>
      <c r="R71" s="8"/>
      <c r="S71" s="34">
        <v>126.78891440975292</v>
      </c>
      <c r="T71" s="8"/>
      <c r="U71" s="34">
        <v>147.90996784565914</v>
      </c>
      <c r="V71" s="8"/>
      <c r="W71" s="34">
        <v>129.34574284729399</v>
      </c>
      <c r="X71" s="34">
        <v>96.035233308526017</v>
      </c>
      <c r="Y71" s="8">
        <v>171.18234932349321</v>
      </c>
      <c r="Z71" s="8"/>
      <c r="AA71" s="8"/>
      <c r="AB71" s="34">
        <v>111.37724550898213</v>
      </c>
      <c r="AC71" s="8"/>
      <c r="AD71" s="34">
        <v>150.99585689007813</v>
      </c>
      <c r="AE71" s="8">
        <v>210.34709152186281</v>
      </c>
      <c r="AF71" s="8">
        <v>171.21144674085849</v>
      </c>
      <c r="AG71" s="8">
        <v>167.60574581241622</v>
      </c>
      <c r="AH71" s="8"/>
      <c r="AI71" s="8"/>
      <c r="AJ71" s="11">
        <v>173.06164635598191</v>
      </c>
    </row>
    <row r="72" spans="1:36" ht="13.5" customHeight="1">
      <c r="A72" s="28">
        <v>20</v>
      </c>
      <c r="B72" s="17">
        <v>218</v>
      </c>
      <c r="C72" s="17" t="s">
        <v>120</v>
      </c>
      <c r="D72" s="17" t="s">
        <v>121</v>
      </c>
      <c r="E72" s="18">
        <f t="shared" si="11"/>
        <v>1</v>
      </c>
      <c r="F72" s="17">
        <f>G72/E72</f>
        <v>358.39654780831256</v>
      </c>
      <c r="G72" s="2">
        <f>I72+J72+K72+L72+M72+N72+O72+P72+R72+Q72+S72+T72+U72+V72+W72+X72+Y72+Z72+AA72+AB72+AC72+AD72+AE72+AF72+AG72+AH72+AI72+AJ72</f>
        <v>358.39654780831256</v>
      </c>
      <c r="H72" s="36">
        <f t="shared" si="12"/>
        <v>358.39654780831256</v>
      </c>
      <c r="I72" s="38"/>
      <c r="J72" s="12"/>
      <c r="K72" s="12"/>
      <c r="L72" s="12"/>
      <c r="M72" s="12"/>
      <c r="N72" s="12"/>
      <c r="O72" s="12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>
        <v>358.39654780831256</v>
      </c>
      <c r="AG72" s="8"/>
      <c r="AH72" s="8"/>
      <c r="AI72" s="8"/>
      <c r="AJ72" s="11"/>
    </row>
    <row r="73" spans="1:36" ht="13.5" customHeight="1" thickBot="1">
      <c r="A73" s="29">
        <v>21</v>
      </c>
      <c r="B73" s="30">
        <v>202</v>
      </c>
      <c r="C73" s="30" t="s">
        <v>119</v>
      </c>
      <c r="D73" s="30" t="s">
        <v>111</v>
      </c>
      <c r="E73" s="31">
        <f t="shared" si="11"/>
        <v>1</v>
      </c>
      <c r="F73" s="44">
        <f>G73/E73</f>
        <v>161</v>
      </c>
      <c r="G73" s="4">
        <f>I73+J73+K73+L73+M73+N73+O73+P73+R73+Q73+S73+T73+U73+V73+W73+X73+Y73+Z73+AA73+AB73+AC73+AD73+AE73+AF73+AG73+AH73+AI73+AJ73</f>
        <v>161</v>
      </c>
      <c r="H73" s="37">
        <f t="shared" si="12"/>
        <v>161</v>
      </c>
      <c r="I73" s="40"/>
      <c r="J73" s="53"/>
      <c r="K73" s="53"/>
      <c r="L73" s="53"/>
      <c r="M73" s="53"/>
      <c r="N73" s="53"/>
      <c r="O73" s="53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4"/>
      <c r="AB73" s="14"/>
      <c r="AC73" s="14"/>
      <c r="AD73" s="14"/>
      <c r="AE73" s="14"/>
      <c r="AF73" s="14">
        <v>161</v>
      </c>
      <c r="AG73" s="14"/>
      <c r="AH73" s="14"/>
      <c r="AI73" s="14"/>
      <c r="AJ73" s="15"/>
    </row>
  </sheetData>
  <sortState ref="A53:AJ73">
    <sortCondition descending="1" ref="G53:G73"/>
  </sortState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2020</vt:lpstr>
    </vt:vector>
  </TitlesOfParts>
  <Company>Muzeum hl. m. Prahy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Josef Urban</dc:creator>
  <cp:lastModifiedBy>Urban</cp:lastModifiedBy>
  <cp:lastPrinted>2018-10-16T13:01:18Z</cp:lastPrinted>
  <dcterms:created xsi:type="dcterms:W3CDTF">2017-11-28T12:24:48Z</dcterms:created>
  <dcterms:modified xsi:type="dcterms:W3CDTF">2020-11-06T10:39:26Z</dcterms:modified>
</cp:coreProperties>
</file>